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heckCompatibility="1" defaultThemeVersion="124226"/>
  <bookViews>
    <workbookView xWindow="2340" yWindow="105" windowWidth="24105" windowHeight="11625" firstSheet="2" activeTab="2"/>
  </bookViews>
  <sheets>
    <sheet name="Tabelle_1" sheetId="1" state="hidden" r:id="rId1"/>
    <sheet name="Tabelle2" sheetId="2" state="hidden" r:id="rId2"/>
    <sheet name="HF 2018" sheetId="4" r:id="rId3"/>
    <sheet name="HF 2016" sheetId="3" r:id="rId4"/>
  </sheets>
  <definedNames>
    <definedName name="_xlnm.Database" localSheetId="2">#REF!</definedName>
    <definedName name="_xlnm.Database">#REF!</definedName>
    <definedName name="_xlnm.Print_Area" localSheetId="3">'HF 2016'!$A$1:$R$42</definedName>
    <definedName name="_xlnm.Print_Area" localSheetId="2">'HF 2018'!$A$1:$R$42</definedName>
    <definedName name="_xlnm.Print_Area" localSheetId="0">Tabelle_1!$A$1:$K$33</definedName>
    <definedName name="FactsCount">5</definedName>
    <definedName name="HeaderCols">2</definedName>
    <definedName name="HeaderRows">2</definedName>
    <definedName name="MaxRange" localSheetId="2">#REF!</definedName>
    <definedName name="MaxRange">#REF!</definedName>
    <definedName name="TABLE" localSheetId="0">Tabelle_1!#REF!</definedName>
  </definedNames>
  <calcPr calcId="125725"/>
</workbook>
</file>

<file path=xl/calcChain.xml><?xml version="1.0" encoding="utf-8"?>
<calcChain xmlns="http://schemas.openxmlformats.org/spreadsheetml/2006/main">
  <c r="C37" i="4"/>
  <c r="D26"/>
  <c r="D39"/>
  <c r="O40" l="1"/>
  <c r="M40"/>
  <c r="J40"/>
  <c r="G40"/>
  <c r="D40"/>
  <c r="O39"/>
  <c r="M39"/>
  <c r="J39"/>
  <c r="G39"/>
  <c r="L37"/>
  <c r="M36" s="1"/>
  <c r="I37"/>
  <c r="J35" s="1"/>
  <c r="F37"/>
  <c r="G35" s="1"/>
  <c r="O36"/>
  <c r="O35"/>
  <c r="O33"/>
  <c r="O32"/>
  <c r="M32"/>
  <c r="O31"/>
  <c r="O28"/>
  <c r="M28"/>
  <c r="O27"/>
  <c r="O26"/>
  <c r="M26"/>
  <c r="O19"/>
  <c r="M19"/>
  <c r="J19"/>
  <c r="G19"/>
  <c r="D19"/>
  <c r="O18"/>
  <c r="M18"/>
  <c r="J18"/>
  <c r="G18"/>
  <c r="D18"/>
  <c r="L16"/>
  <c r="M14" s="1"/>
  <c r="I16"/>
  <c r="J15" s="1"/>
  <c r="F16"/>
  <c r="G15" s="1"/>
  <c r="C16"/>
  <c r="O15"/>
  <c r="D15"/>
  <c r="O14"/>
  <c r="J14"/>
  <c r="G14"/>
  <c r="D14"/>
  <c r="O12"/>
  <c r="D12"/>
  <c r="O11"/>
  <c r="J11"/>
  <c r="G11"/>
  <c r="D11"/>
  <c r="O10"/>
  <c r="D10"/>
  <c r="O7"/>
  <c r="J7"/>
  <c r="G7"/>
  <c r="D7"/>
  <c r="O6"/>
  <c r="D6"/>
  <c r="O5"/>
  <c r="J5"/>
  <c r="G5"/>
  <c r="D5"/>
  <c r="O40" i="3"/>
  <c r="L37"/>
  <c r="C37"/>
  <c r="J23" i="1"/>
  <c r="G19"/>
  <c r="G20"/>
  <c r="G14"/>
  <c r="G16"/>
  <c r="G7"/>
  <c r="G12"/>
  <c r="J21"/>
  <c r="J20"/>
  <c r="J16"/>
  <c r="J12"/>
  <c r="J7"/>
  <c r="F20"/>
  <c r="F7"/>
  <c r="F37" i="3"/>
  <c r="F22" i="1"/>
  <c r="F24"/>
  <c r="G22"/>
  <c r="G24"/>
  <c r="H22"/>
  <c r="O39" i="3"/>
  <c r="J22" i="1"/>
  <c r="H16"/>
  <c r="H7"/>
  <c r="O5" i="3"/>
  <c r="O26"/>
  <c r="O6"/>
  <c r="O7"/>
  <c r="O10"/>
  <c r="O11"/>
  <c r="O12"/>
  <c r="O14"/>
  <c r="O15"/>
  <c r="C16"/>
  <c r="F16"/>
  <c r="G12"/>
  <c r="I16"/>
  <c r="J7"/>
  <c r="L16"/>
  <c r="M12"/>
  <c r="O18"/>
  <c r="O27"/>
  <c r="O28"/>
  <c r="O31"/>
  <c r="O32"/>
  <c r="O33"/>
  <c r="O35"/>
  <c r="O36"/>
  <c r="G26"/>
  <c r="I37"/>
  <c r="J27"/>
  <c r="M32"/>
  <c r="H8" i="1"/>
  <c r="H9"/>
  <c r="H10"/>
  <c r="H11"/>
  <c r="H12"/>
  <c r="H13"/>
  <c r="H14"/>
  <c r="H15"/>
  <c r="H17"/>
  <c r="H18"/>
  <c r="H19"/>
  <c r="H20"/>
  <c r="H21"/>
  <c r="H23"/>
  <c r="C36" i="2"/>
  <c r="E26"/>
  <c r="J14" i="3"/>
  <c r="J18"/>
  <c r="J10"/>
  <c r="O37"/>
  <c r="P28"/>
  <c r="D7"/>
  <c r="E33" i="2"/>
  <c r="E30"/>
  <c r="E31"/>
  <c r="E36"/>
  <c r="J31" i="3"/>
  <c r="J5"/>
  <c r="J11"/>
  <c r="M14"/>
  <c r="M6"/>
  <c r="M10"/>
  <c r="M5"/>
  <c r="M28"/>
  <c r="M7"/>
  <c r="M27"/>
  <c r="M11"/>
  <c r="J19"/>
  <c r="M33"/>
  <c r="M40"/>
  <c r="M35"/>
  <c r="J28"/>
  <c r="J26"/>
  <c r="J35"/>
  <c r="J36"/>
  <c r="G39"/>
  <c r="G28"/>
  <c r="G32"/>
  <c r="G31"/>
  <c r="G35"/>
  <c r="G36"/>
  <c r="G27"/>
  <c r="D27"/>
  <c r="D31"/>
  <c r="D28"/>
  <c r="D40"/>
  <c r="D35"/>
  <c r="D36"/>
  <c r="J6"/>
  <c r="J15"/>
  <c r="G10"/>
  <c r="O16"/>
  <c r="P14"/>
  <c r="G14"/>
  <c r="G7"/>
  <c r="G15"/>
  <c r="G6"/>
  <c r="G5"/>
  <c r="G11"/>
  <c r="D11"/>
  <c r="D6"/>
  <c r="D10"/>
  <c r="D15"/>
  <c r="D14"/>
  <c r="J24" i="1"/>
  <c r="D7" i="2"/>
  <c r="H24" i="1"/>
  <c r="I9"/>
  <c r="M36" i="3"/>
  <c r="M26"/>
  <c r="M31"/>
  <c r="J33"/>
  <c r="J32"/>
  <c r="G33"/>
  <c r="D32"/>
  <c r="D33"/>
  <c r="D26"/>
  <c r="M15"/>
  <c r="J12"/>
  <c r="D12"/>
  <c r="D5"/>
  <c r="E34" i="2"/>
  <c r="E29"/>
  <c r="E35"/>
  <c r="E32"/>
  <c r="E28"/>
  <c r="D9"/>
  <c r="E27"/>
  <c r="E25"/>
  <c r="D19" i="3"/>
  <c r="D18"/>
  <c r="I15" i="1"/>
  <c r="P11" i="3"/>
  <c r="M16"/>
  <c r="O19"/>
  <c r="P19"/>
  <c r="P33"/>
  <c r="M39"/>
  <c r="J37"/>
  <c r="P32"/>
  <c r="P31"/>
  <c r="P35"/>
  <c r="P26"/>
  <c r="P27"/>
  <c r="P36"/>
  <c r="G40"/>
  <c r="P39"/>
  <c r="G37"/>
  <c r="D39"/>
  <c r="J16"/>
  <c r="G16"/>
  <c r="P7"/>
  <c r="P6"/>
  <c r="P15"/>
  <c r="P12"/>
  <c r="P10"/>
  <c r="P5"/>
  <c r="G18"/>
  <c r="G19"/>
  <c r="D16"/>
  <c r="K10" i="1"/>
  <c r="K18"/>
  <c r="K17"/>
  <c r="K16"/>
  <c r="K11"/>
  <c r="K7"/>
  <c r="K13"/>
  <c r="K19"/>
  <c r="K14"/>
  <c r="K21"/>
  <c r="K20"/>
  <c r="K8"/>
  <c r="K9"/>
  <c r="K12"/>
  <c r="K15"/>
  <c r="I23"/>
  <c r="I12"/>
  <c r="I21"/>
  <c r="I13"/>
  <c r="I16"/>
  <c r="I24"/>
  <c r="I7"/>
  <c r="I22"/>
  <c r="I18"/>
  <c r="I10"/>
  <c r="I17"/>
  <c r="I11"/>
  <c r="I8"/>
  <c r="E7" i="2"/>
  <c r="E12" s="1"/>
  <c r="E16" s="1"/>
  <c r="I19" i="1"/>
  <c r="I14"/>
  <c r="I20"/>
  <c r="D12" i="2"/>
  <c r="D16" s="1"/>
  <c r="M37" i="3"/>
  <c r="J39"/>
  <c r="J40"/>
  <c r="D37"/>
  <c r="M18"/>
  <c r="M19"/>
  <c r="P18"/>
  <c r="P40"/>
  <c r="P37"/>
  <c r="P16"/>
  <c r="M35" i="4" l="1"/>
  <c r="J26"/>
  <c r="J27"/>
  <c r="J31"/>
  <c r="J33"/>
  <c r="J36"/>
  <c r="G36"/>
  <c r="G33"/>
  <c r="G31"/>
  <c r="G27"/>
  <c r="P40"/>
  <c r="D36"/>
  <c r="P39"/>
  <c r="D32"/>
  <c r="O37"/>
  <c r="P31" s="1"/>
  <c r="D28"/>
  <c r="D35"/>
  <c r="M6"/>
  <c r="M12"/>
  <c r="M15"/>
  <c r="M10"/>
  <c r="O16"/>
  <c r="P5" s="1"/>
  <c r="J6"/>
  <c r="J10"/>
  <c r="J12"/>
  <c r="J16" s="1"/>
  <c r="P19"/>
  <c r="D16"/>
  <c r="P6"/>
  <c r="M5"/>
  <c r="G6"/>
  <c r="M7"/>
  <c r="G10"/>
  <c r="M11"/>
  <c r="G12"/>
  <c r="P18"/>
  <c r="G26"/>
  <c r="M27"/>
  <c r="G28"/>
  <c r="M31"/>
  <c r="G32"/>
  <c r="M33"/>
  <c r="D27"/>
  <c r="J28"/>
  <c r="D31"/>
  <c r="J32"/>
  <c r="D33"/>
  <c r="M37" l="1"/>
  <c r="J37"/>
  <c r="P36"/>
  <c r="P27"/>
  <c r="P28"/>
  <c r="P32"/>
  <c r="P33"/>
  <c r="P35"/>
  <c r="P26"/>
  <c r="D37"/>
  <c r="P14"/>
  <c r="P10"/>
  <c r="P11"/>
  <c r="P12"/>
  <c r="P7"/>
  <c r="P15"/>
  <c r="P16" s="1"/>
  <c r="G16"/>
  <c r="G37"/>
  <c r="M16"/>
  <c r="P37" l="1"/>
</calcChain>
</file>

<file path=xl/sharedStrings.xml><?xml version="1.0" encoding="utf-8"?>
<sst xmlns="http://schemas.openxmlformats.org/spreadsheetml/2006/main" count="188" uniqueCount="62">
  <si>
    <t>Gesamt</t>
  </si>
  <si>
    <t>Min.</t>
  </si>
  <si>
    <t>%</t>
  </si>
  <si>
    <t>Politik und Gesellschaft</t>
  </si>
  <si>
    <t>davon Vormittagsprogramm</t>
  </si>
  <si>
    <t>davon Vorabendprogramm</t>
  </si>
  <si>
    <t>Kultur und Wissenschaft</t>
  </si>
  <si>
    <t>Religion</t>
  </si>
  <si>
    <t>Sport</t>
  </si>
  <si>
    <t>Fernsehspiel</t>
  </si>
  <si>
    <t>Spielfilm</t>
  </si>
  <si>
    <t>Unterhaltung</t>
  </si>
  <si>
    <t>Musik</t>
  </si>
  <si>
    <t>Familie</t>
  </si>
  <si>
    <t>Spot/Überleitung</t>
  </si>
  <si>
    <t>Programms liegt deutlich über 24 Stunden pro Tag. Dies erklärt sich vor allem</t>
  </si>
  <si>
    <t>daraus, dass das Vorabendprogramm zeitweise auseinandergeschaltet wird</t>
  </si>
  <si>
    <t>Eigene Beiträge</t>
  </si>
  <si>
    <t>NDR Anteil</t>
  </si>
  <si>
    <t>Erstes Fernsehprogramm nach Ressorts</t>
  </si>
  <si>
    <t xml:space="preserve">Zusammen </t>
  </si>
  <si>
    <t>Gemeinschaftsbeiträge</t>
  </si>
  <si>
    <t>Erstes Fernsehprogramm *</t>
  </si>
  <si>
    <t>Werbung</t>
  </si>
  <si>
    <t>Die in der Tabelle ausgewiesene gesamt Sendeleistung des Ersten</t>
  </si>
  <si>
    <t>(Programmsplitting), d.h. die einzelnen Landesrundfunkanstalten parallel</t>
  </si>
  <si>
    <t>u.a. regionale Information und Werbung ausstrahlen.</t>
  </si>
  <si>
    <t>NDR-Anteil</t>
  </si>
  <si>
    <t>Das Erste</t>
  </si>
  <si>
    <t>NDR Fernsehen</t>
  </si>
  <si>
    <t>pro Kalendertag</t>
  </si>
  <si>
    <t>Programmgattungen</t>
  </si>
  <si>
    <t>NDR 1 Radio MV</t>
  </si>
  <si>
    <t>NDR 1 Niedersachsen</t>
  </si>
  <si>
    <t>Wortbezogen</t>
  </si>
  <si>
    <t>Information und Service</t>
  </si>
  <si>
    <t>Kultur / Bildung</t>
  </si>
  <si>
    <t>Musikbezogen</t>
  </si>
  <si>
    <t>Rock- / Popmusik</t>
  </si>
  <si>
    <t>Unterhaltungsmusik</t>
  </si>
  <si>
    <t>Klassik</t>
  </si>
  <si>
    <t>Sonstiges</t>
  </si>
  <si>
    <t>davon Wortanteil</t>
  </si>
  <si>
    <t>davon Musikanteil</t>
  </si>
  <si>
    <t>NDR Kultur</t>
  </si>
  <si>
    <t>NDR Info</t>
  </si>
  <si>
    <r>
      <t>jkl</t>
    </r>
    <r>
      <rPr>
        <b/>
        <sz val="14"/>
        <rFont val="FuturaT"/>
      </rPr>
      <t xml:space="preserve"> NDR/RB</t>
    </r>
  </si>
  <si>
    <t>Koordination/Ressort</t>
  </si>
  <si>
    <t>Spot/Überleitungen</t>
  </si>
  <si>
    <t>NJOY</t>
  </si>
  <si>
    <t>NDR 90,3</t>
  </si>
  <si>
    <t>NDR 1 Welle Nord</t>
  </si>
  <si>
    <t>NDR 2</t>
  </si>
  <si>
    <t>Bildung und Beratung</t>
  </si>
  <si>
    <t>Aus rechentechnischen Gründen können in den Tabellen Rundungsdifferenzen auftreten.</t>
  </si>
  <si>
    <t>Durchschnittliche Gesamtsendezeit</t>
  </si>
  <si>
    <r>
      <t>* Einschließlich ZDF-Anteil am Vormittagsprogramm (</t>
    </r>
    <r>
      <rPr>
        <sz val="6.5"/>
        <color indexed="10"/>
        <rFont val="NDRSans"/>
      </rPr>
      <t>34.079</t>
    </r>
    <r>
      <rPr>
        <sz val="6.5"/>
        <rFont val="NDRSans"/>
      </rPr>
      <t xml:space="preserve"> Minuten)</t>
    </r>
  </si>
  <si>
    <r>
      <t>In den Sendegebieten der einzelnen Anstalten belief sich die durchschnittliche Werbezeit</t>
    </r>
    <r>
      <rPr>
        <sz val="6.5"/>
        <color indexed="10"/>
        <rFont val="NDRSans"/>
      </rPr>
      <t xml:space="preserve"> 2016 </t>
    </r>
    <r>
      <rPr>
        <sz val="6.5"/>
        <rFont val="NDRSans"/>
      </rPr>
      <t>auf</t>
    </r>
    <r>
      <rPr>
        <sz val="6.5"/>
        <color indexed="10"/>
        <rFont val="NDRSans"/>
      </rPr>
      <t xml:space="preserve"> 18</t>
    </r>
    <r>
      <rPr>
        <sz val="6.5"/>
        <rFont val="NDRSans"/>
      </rPr>
      <t xml:space="preserve"> Minuten pro Werktag. Der Werbeanteil von </t>
    </r>
    <r>
      <rPr>
        <sz val="6.5"/>
        <color indexed="10"/>
        <rFont val="NDRSans"/>
      </rPr>
      <t>1,0</t>
    </r>
    <r>
      <rPr>
        <sz val="6.5"/>
        <rFont val="NDRSans"/>
      </rPr>
      <t xml:space="preserve"> Prozent errechnet sich aus der durchschnittlichen Werbezeit (</t>
    </r>
    <r>
      <rPr>
        <sz val="6.5"/>
        <color indexed="10"/>
        <rFont val="NDRSans"/>
      </rPr>
      <t>5.505</t>
    </r>
    <r>
      <rPr>
        <sz val="6.5"/>
        <rFont val="NDRSans"/>
      </rPr>
      <t xml:space="preserve"> Min.) in Relation zur durchschnittlichen Gesamtsendezeit </t>
    </r>
    <r>
      <rPr>
        <sz val="6.5"/>
        <color indexed="10"/>
        <rFont val="NDRSans"/>
      </rPr>
      <t>(529.062</t>
    </r>
    <r>
      <rPr>
        <sz val="6.5"/>
        <rFont val="NDRSans"/>
      </rPr>
      <t xml:space="preserve"> Min.).</t>
    </r>
  </si>
  <si>
    <r>
      <t>Die Tabelle weist, da sie das Programm nach ARD-spezifischen Ressorts gliedert, keinen Anteil der »Information« am Ersten aus. Informationsanteile sind vorwiegend in den Ressorts »Politik und Gesellschaft« sowie »Kultur und Wissenschaft« erfasst, aber auch in anderen Kategorien enthalten. Unter dem Strich betrug der Anteil der Information am Ersten</t>
    </r>
    <r>
      <rPr>
        <sz val="6.5"/>
        <color indexed="10"/>
        <rFont val="NDRSans"/>
      </rPr>
      <t xml:space="preserve"> 2016</t>
    </r>
    <r>
      <rPr>
        <sz val="6.5"/>
        <rFont val="NDRSans"/>
      </rPr>
      <t xml:space="preserve"> nach Angaben der GfK </t>
    </r>
    <r>
      <rPr>
        <sz val="6.5"/>
        <color indexed="10"/>
        <rFont val="NDRSans"/>
      </rPr>
      <t>42,4</t>
    </r>
    <r>
      <rPr>
        <sz val="6.5"/>
        <rFont val="NDRSans"/>
      </rPr>
      <t xml:space="preserve"> Prozent. Die Angaben der GfK folgen der so genannten AGF-Codierung, d. h. der Codierung der Arbeitsgemeinschaft Fernsehforschung, in der die öffentlich-rechtlichen und privaten Rundfunkveranstalter zusammenarbeiten.</t>
    </r>
  </si>
  <si>
    <t>Sie können diese Informationen bei Angabe der Quelle NDR weiterverbreiten und bearbeiten (Creative-Commons-Lizenz Namensnennung 3.0).</t>
  </si>
  <si>
    <t>Mehr Informationen zur Lizenz</t>
  </si>
  <si>
    <t xml:space="preserve"> </t>
  </si>
</sst>
</file>

<file path=xl/styles.xml><?xml version="1.0" encoding="utf-8"?>
<styleSheet xmlns="http://schemas.openxmlformats.org/spreadsheetml/2006/main">
  <numFmts count="29">
    <numFmt numFmtId="164" formatCode="#,##0.0"/>
    <numFmt numFmtId="165" formatCode="#\~##0\ \|"/>
    <numFmt numFmtId="166" formatCode="#\~##0\ \!"/>
    <numFmt numFmtId="167" formatCode="0.0"/>
    <numFmt numFmtId="168" formatCode="0.0000"/>
    <numFmt numFmtId="169" formatCode="##0.0"/>
    <numFmt numFmtId="170" formatCode="#\~###\~##0\ \!"/>
    <numFmt numFmtId="171" formatCode="#\~###\~##0\ \|"/>
    <numFmt numFmtId="172" formatCode="#\~###\~##0"/>
    <numFmt numFmtId="173" formatCode="###\~###\~##0"/>
    <numFmt numFmtId="174" formatCode="#0.0\ "/>
    <numFmt numFmtId="175" formatCode="#0.0\ \!"/>
    <numFmt numFmtId="176" formatCode="#0.0\ \I"/>
    <numFmt numFmtId="177" formatCode="#\~###\~##0\ \I"/>
    <numFmt numFmtId="178" formatCode="0.0\~%"/>
    <numFmt numFmtId="179" formatCode="#0\ \I;&quot;./.&quot;\ #0\ \I"/>
    <numFmt numFmtId="180" formatCode="#\~##0;&quot;./.&quot;\ #\~##0"/>
    <numFmt numFmtId="181" formatCode="#\~###\~##0;&quot;./.&quot;\ #\~###\~##0"/>
    <numFmt numFmtId="182" formatCode="#0.0\ \I;&quot;./.&quot;\ #0.0\ \I"/>
    <numFmt numFmtId="183" formatCode="#0.0;&quot;./.&quot;\ #0.0"/>
    <numFmt numFmtId="184" formatCode="#\~###\~##0\ \I;&quot;./.&quot;#\~###\~##0\ \I"/>
    <numFmt numFmtId="185" formatCode="##0;&quot;./.&quot;\~##0"/>
    <numFmt numFmtId="186" formatCode="##0\ \|;&quot;./.&quot;\~##0\ \|"/>
    <numFmt numFmtId="187" formatCode="##0\ \!;&quot;./.&quot;\~##0\ \!"/>
    <numFmt numFmtId="188" formatCode="##0\ "/>
    <numFmt numFmtId="189" formatCode="#0.00\ "/>
    <numFmt numFmtId="190" formatCode="#0.000"/>
    <numFmt numFmtId="191" formatCode="##0.000"/>
    <numFmt numFmtId="192" formatCode="##0.00"/>
  </numFmts>
  <fonts count="43">
    <font>
      <sz val="10"/>
      <name val="Helv"/>
    </font>
    <font>
      <sz val="8"/>
      <name val="Times New Roman"/>
      <family val="1"/>
    </font>
    <font>
      <b/>
      <sz val="8"/>
      <name val="Times New Roman"/>
      <family val="1"/>
    </font>
    <font>
      <sz val="9"/>
      <name val="Times New Roman"/>
      <family val="1"/>
    </font>
    <font>
      <b/>
      <sz val="9"/>
      <name val="Times New Roman"/>
      <family val="1"/>
    </font>
    <font>
      <sz val="10"/>
      <name val="Helv"/>
    </font>
    <font>
      <sz val="10"/>
      <name val="Arial"/>
      <family val="2"/>
    </font>
    <font>
      <sz val="8"/>
      <name val="Tms Rmn"/>
      <family val="1"/>
    </font>
    <font>
      <sz val="9"/>
      <name val="TheSansCd OF7 Bold"/>
      <family val="5"/>
      <charset val="200"/>
    </font>
    <font>
      <sz val="9"/>
      <color indexed="23"/>
      <name val="TheSansCd OF7 Bold"/>
      <family val="5"/>
      <charset val="200"/>
    </font>
    <font>
      <sz val="9"/>
      <color indexed="10"/>
      <name val="TheSansCd OF7 Bold"/>
      <family val="5"/>
      <charset val="200"/>
    </font>
    <font>
      <b/>
      <sz val="8"/>
      <name val="Tms Rmn"/>
      <family val="1"/>
    </font>
    <font>
      <sz val="7"/>
      <name val="TheSansCd TH7 Bold"/>
      <family val="1"/>
      <charset val="200"/>
    </font>
    <font>
      <sz val="7"/>
      <name val="TheSansCd TH5"/>
      <family val="1"/>
      <charset val="200"/>
    </font>
    <font>
      <i/>
      <sz val="7"/>
      <name val="TheSansCd TH3 Light"/>
      <family val="1"/>
      <charset val="200"/>
    </font>
    <font>
      <sz val="7"/>
      <name val="TheSansCd TH3 Light"/>
      <family val="1"/>
      <charset val="200"/>
    </font>
    <font>
      <i/>
      <sz val="7"/>
      <name val="TheSansCd TH5"/>
      <family val="1"/>
      <charset val="200"/>
    </font>
    <font>
      <b/>
      <sz val="9"/>
      <name val="CG Times"/>
    </font>
    <font>
      <b/>
      <sz val="14"/>
      <name val="FuturaT"/>
    </font>
    <font>
      <sz val="10"/>
      <name val="FuturaT"/>
    </font>
    <font>
      <b/>
      <sz val="14"/>
      <name val="NDRSans_Symbols"/>
      <family val="1"/>
    </font>
    <font>
      <sz val="10"/>
      <name val="NDRSans"/>
    </font>
    <font>
      <sz val="10"/>
      <color indexed="10"/>
      <name val="NDRSans"/>
    </font>
    <font>
      <sz val="10"/>
      <color indexed="40"/>
      <name val="Helv"/>
    </font>
    <font>
      <b/>
      <sz val="14"/>
      <name val="NDRSans"/>
    </font>
    <font>
      <b/>
      <sz val="10"/>
      <name val="NDRSans"/>
    </font>
    <font>
      <sz val="9"/>
      <color indexed="10"/>
      <name val="NDRSans"/>
    </font>
    <font>
      <sz val="9"/>
      <name val="NDRSans"/>
    </font>
    <font>
      <b/>
      <sz val="9"/>
      <name val="NDRSans"/>
    </font>
    <font>
      <sz val="7"/>
      <name val="NDRSans"/>
    </font>
    <font>
      <b/>
      <sz val="7"/>
      <name val="NDRSans"/>
    </font>
    <font>
      <i/>
      <sz val="7"/>
      <name val="NDRSans"/>
    </font>
    <font>
      <i/>
      <sz val="7"/>
      <color indexed="10"/>
      <name val="NDRSans"/>
    </font>
    <font>
      <i/>
      <sz val="7"/>
      <color indexed="57"/>
      <name val="NDRSans"/>
    </font>
    <font>
      <sz val="7"/>
      <color indexed="10"/>
      <name val="NDRSans"/>
    </font>
    <font>
      <sz val="6.5"/>
      <name val="NDRSans"/>
    </font>
    <font>
      <sz val="6.5"/>
      <color indexed="10"/>
      <name val="NDRSans"/>
    </font>
    <font>
      <sz val="6.5"/>
      <color indexed="10"/>
      <name val="NDRSans"/>
    </font>
    <font>
      <sz val="7"/>
      <color theme="8" tint="-0.249977111117893"/>
      <name val="NDRSans"/>
    </font>
    <font>
      <sz val="10"/>
      <color theme="8" tint="-0.249977111117893"/>
      <name val="NDRSans"/>
    </font>
    <font>
      <sz val="10"/>
      <color rgb="FFFF0000"/>
      <name val="NDRSans"/>
    </font>
    <font>
      <u/>
      <sz val="11"/>
      <color theme="10"/>
      <name val="NDRSans"/>
      <family val="2"/>
    </font>
    <font>
      <u/>
      <sz val="11"/>
      <name val="NDRSans"/>
      <family val="2"/>
    </font>
  </fonts>
  <fills count="4">
    <fill>
      <patternFill patternType="none"/>
    </fill>
    <fill>
      <patternFill patternType="gray125"/>
    </fill>
    <fill>
      <patternFill patternType="solid">
        <fgColor indexed="9"/>
        <bgColor indexed="64"/>
      </patternFill>
    </fill>
    <fill>
      <patternFill patternType="solid">
        <fgColor rgb="FFFFC000"/>
        <bgColor indexed="64"/>
      </patternFill>
    </fill>
  </fills>
  <borders count="30">
    <border>
      <left/>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style="thin">
        <color indexed="9"/>
      </top>
      <bottom style="thin">
        <color indexed="9"/>
      </bottom>
      <diagonal/>
    </border>
    <border>
      <left style="thin">
        <color indexed="64"/>
      </left>
      <right/>
      <top style="thin">
        <color indexed="9"/>
      </top>
      <bottom style="thin">
        <color indexed="9"/>
      </bottom>
      <diagonal/>
    </border>
    <border>
      <left/>
      <right style="thin">
        <color indexed="64"/>
      </right>
      <top style="thin">
        <color indexed="9"/>
      </top>
      <bottom style="thin">
        <color indexed="9"/>
      </bottom>
      <diagonal/>
    </border>
    <border>
      <left/>
      <right/>
      <top style="thin">
        <color indexed="9"/>
      </top>
      <bottom/>
      <diagonal/>
    </border>
    <border>
      <left style="thin">
        <color indexed="64"/>
      </left>
      <right/>
      <top style="thin">
        <color indexed="9"/>
      </top>
      <bottom/>
      <diagonal/>
    </border>
    <border>
      <left/>
      <right style="thin">
        <color indexed="64"/>
      </right>
      <top style="thin">
        <color indexed="9"/>
      </top>
      <bottom/>
      <diagonal/>
    </border>
    <border>
      <left style="thin">
        <color indexed="64"/>
      </left>
      <right/>
      <top/>
      <bottom style="thin">
        <color indexed="64"/>
      </bottom>
      <diagonal/>
    </border>
    <border>
      <left/>
      <right/>
      <top/>
      <bottom style="thick">
        <color indexed="64"/>
      </bottom>
      <diagonal/>
    </border>
    <border>
      <left/>
      <right/>
      <top style="thick">
        <color indexed="64"/>
      </top>
      <bottom style="thick">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style="thin">
        <color indexed="64"/>
      </top>
      <bottom style="thick">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53">
    <xf numFmtId="164" fontId="0" fillId="0" borderId="0"/>
    <xf numFmtId="165" fontId="1" fillId="0" borderId="0"/>
    <xf numFmtId="166" fontId="2" fillId="0" borderId="0"/>
    <xf numFmtId="189" fontId="1" fillId="0" borderId="0"/>
    <xf numFmtId="189" fontId="2" fillId="0" borderId="0"/>
    <xf numFmtId="190" fontId="1" fillId="0" borderId="0"/>
    <xf numFmtId="190" fontId="2" fillId="0" borderId="0"/>
    <xf numFmtId="169" fontId="3" fillId="0" borderId="0" applyAlignment="0"/>
    <xf numFmtId="169" fontId="4" fillId="0" borderId="0" applyFont="0" applyAlignment="0"/>
    <xf numFmtId="168" fontId="5" fillId="0" borderId="0"/>
    <xf numFmtId="183" fontId="7" fillId="0" borderId="0"/>
    <xf numFmtId="182" fontId="7" fillId="0" borderId="0"/>
    <xf numFmtId="176" fontId="1" fillId="0" borderId="0"/>
    <xf numFmtId="175" fontId="2" fillId="0" borderId="0"/>
    <xf numFmtId="174" fontId="1" fillId="0" borderId="0"/>
    <xf numFmtId="178" fontId="1" fillId="0" borderId="0"/>
    <xf numFmtId="167" fontId="1" fillId="0" borderId="0"/>
    <xf numFmtId="174" fontId="2" fillId="0" borderId="0">
      <alignment horizontal="right"/>
    </xf>
    <xf numFmtId="49" fontId="8" fillId="0" borderId="0">
      <alignment horizontal="left"/>
    </xf>
    <xf numFmtId="49" fontId="9" fillId="0" borderId="0">
      <alignment horizontal="left"/>
    </xf>
    <xf numFmtId="49" fontId="10" fillId="0" borderId="0"/>
    <xf numFmtId="186" fontId="7" fillId="0" borderId="0"/>
    <xf numFmtId="187" fontId="11" fillId="0" borderId="0"/>
    <xf numFmtId="185" fontId="7" fillId="0" borderId="0"/>
    <xf numFmtId="188" fontId="1" fillId="0" borderId="0">
      <alignment horizontal="right"/>
    </xf>
    <xf numFmtId="0" fontId="41" fillId="0" borderId="0" applyNumberFormat="0" applyFill="0" applyBorder="0" applyAlignment="0" applyProtection="0">
      <alignment vertical="top"/>
      <protection locked="0"/>
    </xf>
    <xf numFmtId="0" fontId="1" fillId="0" borderId="0" applyNumberFormat="0"/>
    <xf numFmtId="179" fontId="7" fillId="0" borderId="0"/>
    <xf numFmtId="180" fontId="7" fillId="0" borderId="0"/>
    <xf numFmtId="191" fontId="12" fillId="0" borderId="0">
      <alignment horizontal="right"/>
    </xf>
    <xf numFmtId="169" fontId="12" fillId="0" borderId="0">
      <alignment horizontal="right"/>
    </xf>
    <xf numFmtId="169" fontId="13" fillId="0" borderId="0">
      <alignment horizontal="right"/>
    </xf>
    <xf numFmtId="169" fontId="16" fillId="0" borderId="0"/>
    <xf numFmtId="164" fontId="5" fillId="0" borderId="0"/>
    <xf numFmtId="0" fontId="6" fillId="0" borderId="0"/>
    <xf numFmtId="49" fontId="12" fillId="0" borderId="0">
      <alignment horizontal="left"/>
    </xf>
    <xf numFmtId="49" fontId="12" fillId="0" borderId="0">
      <alignment horizontal="right"/>
    </xf>
    <xf numFmtId="49" fontId="15" fillId="0" borderId="0">
      <alignment horizontal="left"/>
    </xf>
    <xf numFmtId="49" fontId="16" fillId="0" borderId="0">
      <alignment horizontal="left"/>
    </xf>
    <xf numFmtId="49" fontId="13" fillId="0" borderId="0">
      <alignment horizontal="left"/>
    </xf>
    <xf numFmtId="49" fontId="13" fillId="0" borderId="0">
      <alignment horizontal="right"/>
    </xf>
    <xf numFmtId="172" fontId="12" fillId="0" borderId="0">
      <alignment horizontal="right"/>
    </xf>
    <xf numFmtId="170" fontId="17" fillId="0" borderId="0" applyFont="0" applyAlignment="0"/>
    <xf numFmtId="172" fontId="14" fillId="0" borderId="0"/>
    <xf numFmtId="171" fontId="3" fillId="0" borderId="0" applyAlignment="0"/>
    <xf numFmtId="172" fontId="13" fillId="0" borderId="0">
      <alignment horizontal="right"/>
    </xf>
    <xf numFmtId="173" fontId="16" fillId="0" borderId="0"/>
    <xf numFmtId="177" fontId="2" fillId="0" borderId="0"/>
    <xf numFmtId="184" fontId="7" fillId="0" borderId="0"/>
    <xf numFmtId="181" fontId="7" fillId="0" borderId="0"/>
    <xf numFmtId="172" fontId="1" fillId="0" borderId="0"/>
    <xf numFmtId="172" fontId="2" fillId="0" borderId="0"/>
    <xf numFmtId="1" fontId="13" fillId="0" borderId="0"/>
  </cellStyleXfs>
  <cellXfs count="172">
    <xf numFmtId="164" fontId="0" fillId="0" borderId="0" xfId="0"/>
    <xf numFmtId="164" fontId="20" fillId="0" borderId="1" xfId="0" applyFont="1" applyBorder="1" applyAlignment="1">
      <alignment vertical="top"/>
    </xf>
    <xf numFmtId="164" fontId="19" fillId="0" borderId="1" xfId="0" applyFont="1" applyBorder="1" applyAlignment="1">
      <alignment horizontal="left" vertical="top"/>
    </xf>
    <xf numFmtId="3" fontId="19" fillId="0" borderId="1" xfId="0" applyNumberFormat="1" applyFont="1" applyBorder="1" applyAlignment="1">
      <alignment horizontal="right" vertical="top"/>
    </xf>
    <xf numFmtId="164" fontId="19" fillId="0" borderId="1" xfId="0" applyFont="1" applyBorder="1" applyAlignment="1">
      <alignment horizontal="right" vertical="top"/>
    </xf>
    <xf numFmtId="164" fontId="21" fillId="0" borderId="0" xfId="0" applyFont="1"/>
    <xf numFmtId="164" fontId="21" fillId="0" borderId="2" xfId="0" applyFont="1" applyBorder="1"/>
    <xf numFmtId="164" fontId="21" fillId="0" borderId="3" xfId="0" applyFont="1" applyBorder="1" applyAlignment="1">
      <alignment horizontal="center"/>
    </xf>
    <xf numFmtId="164" fontId="21" fillId="0" borderId="4" xfId="0" applyFont="1" applyBorder="1"/>
    <xf numFmtId="164" fontId="21" fillId="0" borderId="5" xfId="0" applyFont="1" applyBorder="1" applyAlignment="1">
      <alignment horizontal="center"/>
    </xf>
    <xf numFmtId="164" fontId="21" fillId="0" borderId="6" xfId="0" applyFont="1" applyBorder="1"/>
    <xf numFmtId="164" fontId="21" fillId="0" borderId="7" xfId="0" applyFont="1" applyBorder="1" applyAlignment="1">
      <alignment horizontal="center"/>
    </xf>
    <xf numFmtId="164" fontId="21" fillId="0" borderId="6" xfId="0" applyFont="1" applyBorder="1" applyAlignment="1">
      <alignment horizontal="right"/>
    </xf>
    <xf numFmtId="3" fontId="21" fillId="0" borderId="7" xfId="0" applyNumberFormat="1" applyFont="1" applyBorder="1"/>
    <xf numFmtId="3" fontId="21" fillId="0" borderId="3" xfId="0" applyNumberFormat="1" applyFont="1" applyBorder="1"/>
    <xf numFmtId="164" fontId="21" fillId="0" borderId="7" xfId="0" applyFont="1" applyBorder="1"/>
    <xf numFmtId="164" fontId="21" fillId="0" borderId="3" xfId="0" applyFont="1" applyBorder="1"/>
    <xf numFmtId="164" fontId="23" fillId="0" borderId="0" xfId="0" applyFont="1"/>
    <xf numFmtId="0" fontId="24" fillId="2" borderId="1" xfId="34" applyFont="1" applyFill="1" applyBorder="1" applyAlignment="1"/>
    <xf numFmtId="0" fontId="21" fillId="2" borderId="1" xfId="34" applyFont="1" applyFill="1" applyBorder="1" applyAlignment="1"/>
    <xf numFmtId="167" fontId="21" fillId="2" borderId="1" xfId="34" applyNumberFormat="1" applyFont="1" applyFill="1" applyBorder="1" applyAlignment="1"/>
    <xf numFmtId="0" fontId="21" fillId="2" borderId="0" xfId="34" applyFont="1" applyFill="1" applyAlignment="1"/>
    <xf numFmtId="0" fontId="21" fillId="2" borderId="0" xfId="34" applyFont="1" applyFill="1" applyBorder="1" applyAlignment="1"/>
    <xf numFmtId="0" fontId="21" fillId="2" borderId="1" xfId="34" applyFont="1" applyFill="1" applyBorder="1" applyAlignment="1">
      <alignment vertical="top"/>
    </xf>
    <xf numFmtId="3" fontId="21" fillId="2" borderId="1" xfId="34" applyNumberFormat="1" applyFont="1" applyFill="1" applyBorder="1" applyAlignment="1">
      <alignment horizontal="centerContinuous" vertical="top"/>
    </xf>
    <xf numFmtId="167" fontId="25" fillId="2" borderId="1" xfId="34" applyNumberFormat="1" applyFont="1" applyFill="1" applyBorder="1" applyAlignment="1">
      <alignment horizontal="centerContinuous" vertical="top"/>
    </xf>
    <xf numFmtId="0" fontId="21" fillId="2" borderId="0" xfId="34" applyFont="1" applyFill="1" applyAlignment="1">
      <alignment vertical="top"/>
    </xf>
    <xf numFmtId="3" fontId="21" fillId="2" borderId="1" xfId="34" applyNumberFormat="1" applyFont="1" applyFill="1" applyBorder="1" applyAlignment="1">
      <alignment horizontal="centerContinuous" vertical="top" wrapText="1"/>
    </xf>
    <xf numFmtId="0" fontId="25" fillId="2" borderId="1" xfId="34" applyFont="1" applyFill="1" applyBorder="1" applyAlignment="1">
      <alignment horizontal="centerContinuous" vertical="top"/>
    </xf>
    <xf numFmtId="0" fontId="21" fillId="2" borderId="0" xfId="34" applyFont="1" applyFill="1" applyBorder="1" applyAlignment="1">
      <alignment vertical="top"/>
    </xf>
    <xf numFmtId="0" fontId="21" fillId="2" borderId="1" xfId="34" applyFont="1" applyFill="1" applyBorder="1" applyAlignment="1">
      <alignment horizontal="left"/>
    </xf>
    <xf numFmtId="3" fontId="21" fillId="2" borderId="1" xfId="34" applyNumberFormat="1" applyFont="1" applyFill="1" applyBorder="1" applyAlignment="1">
      <alignment horizontal="right"/>
    </xf>
    <xf numFmtId="167" fontId="21" fillId="2" borderId="1" xfId="34" applyNumberFormat="1" applyFont="1" applyFill="1" applyBorder="1" applyAlignment="1">
      <alignment horizontal="right"/>
    </xf>
    <xf numFmtId="0" fontId="21" fillId="2" borderId="0" xfId="34" applyFont="1" applyFill="1" applyAlignment="1">
      <alignment horizontal="right"/>
    </xf>
    <xf numFmtId="0" fontId="21" fillId="2" borderId="1" xfId="34" applyFont="1" applyFill="1" applyBorder="1" applyAlignment="1">
      <alignment horizontal="right"/>
    </xf>
    <xf numFmtId="0" fontId="21" fillId="2" borderId="0" xfId="34" applyFont="1" applyFill="1" applyBorder="1" applyAlignment="1">
      <alignment horizontal="right"/>
    </xf>
    <xf numFmtId="0" fontId="21" fillId="2" borderId="0" xfId="34" applyFont="1" applyFill="1" applyBorder="1" applyAlignment="1">
      <alignment horizontal="left"/>
    </xf>
    <xf numFmtId="3" fontId="21" fillId="2" borderId="0" xfId="34" applyNumberFormat="1" applyFont="1" applyFill="1" applyBorder="1" applyAlignment="1">
      <alignment horizontal="right"/>
    </xf>
    <xf numFmtId="167" fontId="21" fillId="2" borderId="0" xfId="34" applyNumberFormat="1" applyFont="1" applyFill="1" applyBorder="1" applyAlignment="1">
      <alignment horizontal="right"/>
    </xf>
    <xf numFmtId="0" fontId="21" fillId="2" borderId="0" xfId="34" applyFont="1" applyFill="1" applyAlignment="1">
      <alignment horizontal="left"/>
    </xf>
    <xf numFmtId="167" fontId="21" fillId="2" borderId="0" xfId="34" applyNumberFormat="1" applyFont="1" applyFill="1" applyAlignment="1"/>
    <xf numFmtId="49" fontId="26" fillId="0" borderId="0" xfId="20" applyFont="1" applyFill="1"/>
    <xf numFmtId="164" fontId="21" fillId="0" borderId="0" xfId="0" applyFont="1" applyFill="1" applyBorder="1"/>
    <xf numFmtId="49" fontId="27" fillId="0" borderId="0" xfId="18" applyFont="1" applyFill="1">
      <alignment horizontal="left"/>
    </xf>
    <xf numFmtId="164" fontId="21" fillId="0" borderId="0" xfId="0" applyFont="1" applyFill="1"/>
    <xf numFmtId="164" fontId="28" fillId="0" borderId="0" xfId="0" applyFont="1" applyFill="1" applyBorder="1"/>
    <xf numFmtId="167" fontId="28" fillId="0" borderId="0" xfId="0" applyNumberFormat="1" applyFont="1" applyFill="1" applyBorder="1"/>
    <xf numFmtId="1" fontId="21" fillId="0" borderId="0" xfId="0" applyNumberFormat="1" applyFont="1" applyFill="1" applyBorder="1"/>
    <xf numFmtId="164" fontId="29" fillId="0" borderId="0" xfId="0" applyFont="1" applyFill="1" applyBorder="1"/>
    <xf numFmtId="164" fontId="29" fillId="0" borderId="8" xfId="0" applyFont="1" applyFill="1" applyBorder="1"/>
    <xf numFmtId="164" fontId="30" fillId="0" borderId="9" xfId="0" applyFont="1" applyFill="1" applyBorder="1"/>
    <xf numFmtId="164" fontId="29" fillId="0" borderId="9" xfId="0" applyFont="1" applyFill="1" applyBorder="1"/>
    <xf numFmtId="164" fontId="29" fillId="0" borderId="9" xfId="0" applyFont="1" applyFill="1" applyBorder="1" applyAlignment="1">
      <alignment horizontal="right"/>
    </xf>
    <xf numFmtId="164" fontId="29" fillId="0" borderId="10" xfId="0" applyFont="1" applyFill="1" applyBorder="1" applyAlignment="1">
      <alignment horizontal="right"/>
    </xf>
    <xf numFmtId="164" fontId="30" fillId="0" borderId="8" xfId="0" applyFont="1" applyFill="1" applyBorder="1"/>
    <xf numFmtId="164" fontId="29" fillId="0" borderId="10" xfId="0" applyFont="1" applyFill="1" applyBorder="1"/>
    <xf numFmtId="167" fontId="29" fillId="0" borderId="0" xfId="0" applyNumberFormat="1" applyFont="1" applyFill="1" applyBorder="1"/>
    <xf numFmtId="1" fontId="29" fillId="0" borderId="0" xfId="0" applyNumberFormat="1" applyFont="1" applyFill="1" applyBorder="1"/>
    <xf numFmtId="49" fontId="29" fillId="0" borderId="0" xfId="40" applyFont="1" applyFill="1">
      <alignment horizontal="right"/>
    </xf>
    <xf numFmtId="49" fontId="29" fillId="0" borderId="11" xfId="40" applyFont="1" applyFill="1" applyBorder="1">
      <alignment horizontal="right"/>
    </xf>
    <xf numFmtId="49" fontId="29" fillId="0" borderId="0" xfId="40" applyFont="1" applyFill="1" applyBorder="1" applyAlignment="1">
      <alignment horizontal="left"/>
    </xf>
    <xf numFmtId="49" fontId="29" fillId="0" borderId="0" xfId="40" applyFont="1" applyFill="1" applyBorder="1">
      <alignment horizontal="right"/>
    </xf>
    <xf numFmtId="49" fontId="29" fillId="0" borderId="6" xfId="40" applyFont="1" applyFill="1" applyBorder="1">
      <alignment horizontal="right"/>
    </xf>
    <xf numFmtId="167" fontId="29" fillId="0" borderId="0" xfId="40" applyNumberFormat="1" applyFont="1" applyFill="1">
      <alignment horizontal="right"/>
    </xf>
    <xf numFmtId="1" fontId="29" fillId="0" borderId="0" xfId="40" applyNumberFormat="1" applyFont="1" applyFill="1">
      <alignment horizontal="right"/>
    </xf>
    <xf numFmtId="164" fontId="29" fillId="0" borderId="11" xfId="0" applyFont="1" applyFill="1" applyBorder="1"/>
    <xf numFmtId="164" fontId="29" fillId="0" borderId="6" xfId="0" applyFont="1" applyFill="1" applyBorder="1"/>
    <xf numFmtId="164" fontId="30" fillId="0" borderId="0" xfId="0" applyFont="1" applyFill="1" applyBorder="1" applyAlignment="1">
      <alignment horizontal="right"/>
    </xf>
    <xf numFmtId="49" fontId="29" fillId="0" borderId="0" xfId="39" applyFont="1" applyFill="1" applyBorder="1">
      <alignment horizontal="left"/>
    </xf>
    <xf numFmtId="3" fontId="29" fillId="0" borderId="0" xfId="45" applyNumberFormat="1" applyFont="1" applyFill="1" applyBorder="1">
      <alignment horizontal="right"/>
    </xf>
    <xf numFmtId="3" fontId="29" fillId="0" borderId="0" xfId="31" applyNumberFormat="1" applyFont="1" applyFill="1" applyBorder="1">
      <alignment horizontal="right"/>
    </xf>
    <xf numFmtId="169" fontId="29" fillId="0" borderId="6" xfId="31" applyFont="1" applyFill="1" applyBorder="1">
      <alignment horizontal="right"/>
    </xf>
    <xf numFmtId="172" fontId="29" fillId="0" borderId="0" xfId="45" applyFont="1" applyFill="1">
      <alignment horizontal="right"/>
    </xf>
    <xf numFmtId="167" fontId="29" fillId="0" borderId="0" xfId="45" applyNumberFormat="1" applyFont="1" applyFill="1">
      <alignment horizontal="right"/>
    </xf>
    <xf numFmtId="169" fontId="29" fillId="0" borderId="0" xfId="31" applyFont="1" applyFill="1">
      <alignment horizontal="right"/>
    </xf>
    <xf numFmtId="1" fontId="29" fillId="0" borderId="0" xfId="45" applyNumberFormat="1" applyFont="1" applyFill="1">
      <alignment horizontal="right"/>
    </xf>
    <xf numFmtId="164" fontId="29" fillId="0" borderId="12" xfId="0" applyFont="1" applyFill="1" applyBorder="1"/>
    <xf numFmtId="164" fontId="30" fillId="0" borderId="12" xfId="0" applyFont="1" applyFill="1" applyBorder="1" applyAlignment="1">
      <alignment horizontal="right"/>
    </xf>
    <xf numFmtId="49" fontId="31" fillId="0" borderId="12" xfId="38" applyFont="1" applyFill="1" applyBorder="1">
      <alignment horizontal="left"/>
    </xf>
    <xf numFmtId="164" fontId="29" fillId="0" borderId="13" xfId="0" applyFont="1" applyFill="1" applyBorder="1"/>
    <xf numFmtId="3" fontId="32" fillId="0" borderId="12" xfId="46" applyNumberFormat="1" applyFont="1" applyFill="1" applyBorder="1" applyAlignment="1">
      <alignment horizontal="right"/>
    </xf>
    <xf numFmtId="3" fontId="32" fillId="0" borderId="12" xfId="32" applyNumberFormat="1" applyFont="1" applyFill="1" applyBorder="1" applyAlignment="1">
      <alignment horizontal="right"/>
    </xf>
    <xf numFmtId="3" fontId="31" fillId="0" borderId="0" xfId="45" applyNumberFormat="1" applyFont="1" applyFill="1" applyBorder="1">
      <alignment horizontal="right"/>
    </xf>
    <xf numFmtId="169" fontId="31" fillId="0" borderId="14" xfId="31" applyFont="1" applyFill="1" applyBorder="1">
      <alignment horizontal="right"/>
    </xf>
    <xf numFmtId="3" fontId="33" fillId="0" borderId="11" xfId="45" applyNumberFormat="1" applyFont="1" applyFill="1" applyBorder="1">
      <alignment horizontal="right"/>
    </xf>
    <xf numFmtId="49" fontId="29" fillId="0" borderId="12" xfId="39" applyFont="1" applyFill="1" applyBorder="1">
      <alignment horizontal="left"/>
    </xf>
    <xf numFmtId="3" fontId="29" fillId="0" borderId="12" xfId="45" applyNumberFormat="1" applyFont="1" applyFill="1" applyBorder="1">
      <alignment horizontal="right"/>
    </xf>
    <xf numFmtId="3" fontId="29" fillId="0" borderId="12" xfId="31" applyNumberFormat="1" applyFont="1" applyFill="1" applyBorder="1">
      <alignment horizontal="right"/>
    </xf>
    <xf numFmtId="3" fontId="29" fillId="0" borderId="11" xfId="45" applyNumberFormat="1" applyFont="1" applyFill="1" applyBorder="1">
      <alignment horizontal="right"/>
    </xf>
    <xf numFmtId="169" fontId="29" fillId="0" borderId="14" xfId="31" applyFont="1" applyFill="1" applyBorder="1">
      <alignment horizontal="right"/>
    </xf>
    <xf numFmtId="3" fontId="32" fillId="0" borderId="12" xfId="46" applyNumberFormat="1" applyFont="1" applyFill="1" applyBorder="1"/>
    <xf numFmtId="3" fontId="32" fillId="0" borderId="12" xfId="32" applyNumberFormat="1" applyFont="1" applyFill="1" applyBorder="1"/>
    <xf numFmtId="164" fontId="29" fillId="0" borderId="15" xfId="0" applyFont="1" applyFill="1" applyBorder="1"/>
    <xf numFmtId="164" fontId="30" fillId="0" borderId="15" xfId="0" applyFont="1" applyFill="1" applyBorder="1" applyAlignment="1">
      <alignment horizontal="right"/>
    </xf>
    <xf numFmtId="49" fontId="31" fillId="0" borderId="15" xfId="38" applyFont="1" applyFill="1" applyBorder="1">
      <alignment horizontal="left"/>
    </xf>
    <xf numFmtId="164" fontId="29" fillId="0" borderId="16" xfId="0" applyFont="1" applyFill="1" applyBorder="1"/>
    <xf numFmtId="3" fontId="32" fillId="0" borderId="15" xfId="46" applyNumberFormat="1" applyFont="1" applyFill="1" applyBorder="1" applyAlignment="1">
      <alignment horizontal="right"/>
    </xf>
    <xf numFmtId="3" fontId="32" fillId="0" borderId="15" xfId="32" applyNumberFormat="1" applyFont="1" applyFill="1" applyBorder="1" applyAlignment="1">
      <alignment horizontal="right"/>
    </xf>
    <xf numFmtId="169" fontId="31" fillId="0" borderId="17" xfId="31" applyFont="1" applyFill="1" applyBorder="1">
      <alignment horizontal="right"/>
    </xf>
    <xf numFmtId="49" fontId="31" fillId="0" borderId="0" xfId="38" applyFont="1" applyFill="1">
      <alignment horizontal="left"/>
    </xf>
    <xf numFmtId="3" fontId="32" fillId="0" borderId="0" xfId="46" applyNumberFormat="1" applyFont="1" applyFill="1" applyBorder="1"/>
    <xf numFmtId="3" fontId="32" fillId="0" borderId="0" xfId="32" applyNumberFormat="1" applyFont="1" applyFill="1" applyBorder="1"/>
    <xf numFmtId="169" fontId="31" fillId="0" borderId="6" xfId="31" applyFont="1" applyFill="1" applyBorder="1">
      <alignment horizontal="right"/>
    </xf>
    <xf numFmtId="172" fontId="34" fillId="0" borderId="0" xfId="45" applyFont="1" applyFill="1" applyAlignment="1">
      <alignment horizontal="left"/>
    </xf>
    <xf numFmtId="49" fontId="29" fillId="0" borderId="0" xfId="36" applyFont="1" applyFill="1">
      <alignment horizontal="right"/>
    </xf>
    <xf numFmtId="49" fontId="29" fillId="0" borderId="0" xfId="35" applyFont="1" applyFill="1">
      <alignment horizontal="left"/>
    </xf>
    <xf numFmtId="164" fontId="21" fillId="0" borderId="18" xfId="0" applyFont="1" applyFill="1" applyBorder="1"/>
    <xf numFmtId="164" fontId="21" fillId="0" borderId="1" xfId="0" applyFont="1" applyFill="1" applyBorder="1"/>
    <xf numFmtId="3" fontId="29" fillId="0" borderId="1" xfId="41" applyNumberFormat="1" applyFont="1" applyFill="1" applyBorder="1">
      <alignment horizontal="right"/>
    </xf>
    <xf numFmtId="169" fontId="29" fillId="0" borderId="2" xfId="31" applyNumberFormat="1" applyFont="1" applyFill="1" applyBorder="1">
      <alignment horizontal="right"/>
    </xf>
    <xf numFmtId="3" fontId="29" fillId="0" borderId="18" xfId="41" applyNumberFormat="1" applyFont="1" applyFill="1" applyBorder="1">
      <alignment horizontal="right"/>
    </xf>
    <xf numFmtId="169" fontId="29" fillId="0" borderId="2" xfId="30" applyFont="1" applyFill="1" applyBorder="1">
      <alignment horizontal="right"/>
    </xf>
    <xf numFmtId="172" fontId="29" fillId="0" borderId="0" xfId="41" applyFont="1" applyFill="1">
      <alignment horizontal="right"/>
    </xf>
    <xf numFmtId="167" fontId="29" fillId="0" borderId="0" xfId="41" applyNumberFormat="1" applyFont="1" applyFill="1">
      <alignment horizontal="right"/>
    </xf>
    <xf numFmtId="169" fontId="29" fillId="2" borderId="0" xfId="30" applyFont="1" applyFill="1">
      <alignment horizontal="right"/>
    </xf>
    <xf numFmtId="169" fontId="29" fillId="0" borderId="0" xfId="30" applyFont="1" applyFill="1">
      <alignment horizontal="right"/>
    </xf>
    <xf numFmtId="164" fontId="30" fillId="0" borderId="0" xfId="0" applyFont="1" applyFill="1" applyBorder="1"/>
    <xf numFmtId="165" fontId="30" fillId="0" borderId="0" xfId="0" applyNumberFormat="1" applyFont="1" applyFill="1" applyBorder="1"/>
    <xf numFmtId="164" fontId="30" fillId="0" borderId="0" xfId="0" applyNumberFormat="1" applyFont="1" applyFill="1" applyBorder="1"/>
    <xf numFmtId="164" fontId="35" fillId="0" borderId="0" xfId="33" applyFont="1" applyFill="1"/>
    <xf numFmtId="164" fontId="35" fillId="0" borderId="0" xfId="0" applyFont="1" applyFill="1" applyBorder="1"/>
    <xf numFmtId="167" fontId="35" fillId="0" borderId="0" xfId="0" applyNumberFormat="1" applyFont="1" applyFill="1" applyBorder="1"/>
    <xf numFmtId="1" fontId="35" fillId="0" borderId="0" xfId="0" applyNumberFormat="1" applyFont="1" applyFill="1" applyBorder="1"/>
    <xf numFmtId="164" fontId="36" fillId="0" borderId="0" xfId="0" applyFont="1" applyFill="1" applyBorder="1"/>
    <xf numFmtId="167" fontId="36" fillId="0" borderId="0" xfId="0" applyNumberFormat="1" applyFont="1" applyFill="1" applyBorder="1"/>
    <xf numFmtId="164" fontId="22" fillId="0" borderId="0" xfId="0" applyFont="1" applyFill="1" applyBorder="1"/>
    <xf numFmtId="167" fontId="21" fillId="0" borderId="0" xfId="0" applyNumberFormat="1" applyFont="1" applyFill="1" applyBorder="1"/>
    <xf numFmtId="3" fontId="21" fillId="2" borderId="0" xfId="34" applyNumberFormat="1" applyFont="1" applyFill="1" applyAlignment="1"/>
    <xf numFmtId="192" fontId="29" fillId="0" borderId="6" xfId="31" applyNumberFormat="1" applyFont="1" applyFill="1" applyBorder="1">
      <alignment horizontal="right"/>
    </xf>
    <xf numFmtId="192" fontId="31" fillId="0" borderId="6" xfId="31" applyNumberFormat="1" applyFont="1" applyFill="1" applyBorder="1">
      <alignment horizontal="right"/>
    </xf>
    <xf numFmtId="3" fontId="38" fillId="0" borderId="0" xfId="45" applyNumberFormat="1" applyFont="1" applyFill="1" applyBorder="1">
      <alignment horizontal="right"/>
    </xf>
    <xf numFmtId="3" fontId="38" fillId="0" borderId="12" xfId="45" applyNumberFormat="1" applyFont="1" applyFill="1" applyBorder="1">
      <alignment horizontal="right"/>
    </xf>
    <xf numFmtId="164" fontId="39" fillId="0" borderId="1" xfId="0" applyFont="1" applyBorder="1" applyAlignment="1">
      <alignment horizontal="left" vertical="top"/>
    </xf>
    <xf numFmtId="3" fontId="39" fillId="0" borderId="1" xfId="0" applyNumberFormat="1" applyFont="1" applyBorder="1" applyAlignment="1">
      <alignment horizontal="right" vertical="top"/>
    </xf>
    <xf numFmtId="164" fontId="39" fillId="0" borderId="1" xfId="0" applyNumberFormat="1" applyFont="1" applyBorder="1" applyAlignment="1">
      <alignment horizontal="right" vertical="top"/>
    </xf>
    <xf numFmtId="164" fontId="39" fillId="0" borderId="1" xfId="0" applyFont="1" applyBorder="1" applyAlignment="1">
      <alignment horizontal="right" vertical="top"/>
    </xf>
    <xf numFmtId="4" fontId="39" fillId="0" borderId="1" xfId="0" applyNumberFormat="1" applyFont="1" applyBorder="1" applyAlignment="1">
      <alignment horizontal="right" vertical="top"/>
    </xf>
    <xf numFmtId="3" fontId="39" fillId="0" borderId="19" xfId="0" applyNumberFormat="1" applyFont="1" applyBorder="1" applyAlignment="1">
      <alignment horizontal="right" vertical="top"/>
    </xf>
    <xf numFmtId="164" fontId="39" fillId="0" borderId="19" xfId="0" applyFont="1" applyBorder="1" applyAlignment="1">
      <alignment horizontal="right" vertical="top"/>
    </xf>
    <xf numFmtId="164" fontId="39" fillId="0" borderId="20" xfId="0" applyNumberFormat="1" applyFont="1" applyBorder="1" applyAlignment="1">
      <alignment horizontal="right" vertical="top"/>
    </xf>
    <xf numFmtId="3" fontId="39" fillId="0" borderId="7" xfId="0" applyNumberFormat="1" applyFont="1" applyBorder="1"/>
    <xf numFmtId="3" fontId="39" fillId="2" borderId="0" xfId="34" applyNumberFormat="1" applyFont="1" applyFill="1" applyBorder="1" applyAlignment="1">
      <alignment horizontal="right"/>
    </xf>
    <xf numFmtId="167" fontId="39" fillId="2" borderId="0" xfId="34" applyNumberFormat="1" applyFont="1" applyFill="1" applyBorder="1" applyAlignment="1">
      <alignment horizontal="right"/>
    </xf>
    <xf numFmtId="1" fontId="21" fillId="3" borderId="7" xfId="0" applyNumberFormat="1" applyFont="1" applyFill="1" applyBorder="1"/>
    <xf numFmtId="3" fontId="31" fillId="0" borderId="11" xfId="45" applyNumberFormat="1" applyFont="1" applyFill="1" applyBorder="1">
      <alignment horizontal="right"/>
    </xf>
    <xf numFmtId="0" fontId="40" fillId="2" borderId="0" xfId="34" applyFont="1" applyFill="1" applyAlignment="1">
      <alignment horizontal="right"/>
    </xf>
    <xf numFmtId="0" fontId="40" fillId="2" borderId="0" xfId="34" applyFont="1" applyFill="1" applyBorder="1" applyAlignment="1">
      <alignment horizontal="right"/>
    </xf>
    <xf numFmtId="167" fontId="21" fillId="2" borderId="21" xfId="34" applyNumberFormat="1" applyFont="1" applyFill="1" applyBorder="1" applyAlignment="1">
      <alignment horizontal="right"/>
    </xf>
    <xf numFmtId="3" fontId="21" fillId="2" borderId="19" xfId="34" applyNumberFormat="1" applyFont="1" applyFill="1" applyBorder="1" applyAlignment="1">
      <alignment horizontal="right"/>
    </xf>
    <xf numFmtId="167" fontId="21" fillId="2" borderId="22" xfId="34" applyNumberFormat="1" applyFont="1" applyFill="1" applyBorder="1" applyAlignment="1">
      <alignment horizontal="right"/>
    </xf>
    <xf numFmtId="167" fontId="21" fillId="2" borderId="20" xfId="34" applyNumberFormat="1" applyFont="1" applyFill="1" applyBorder="1" applyAlignment="1">
      <alignment horizontal="right"/>
    </xf>
    <xf numFmtId="3" fontId="21" fillId="0" borderId="1" xfId="34" applyNumberFormat="1" applyFont="1" applyFill="1" applyBorder="1" applyAlignment="1">
      <alignment horizontal="right"/>
    </xf>
    <xf numFmtId="3" fontId="21" fillId="2" borderId="23" xfId="34" applyNumberFormat="1" applyFont="1" applyFill="1" applyBorder="1" applyAlignment="1">
      <alignment horizontal="right"/>
    </xf>
    <xf numFmtId="167" fontId="21" fillId="2" borderId="24" xfId="34" applyNumberFormat="1" applyFont="1" applyFill="1" applyBorder="1" applyAlignment="1">
      <alignment horizontal="right"/>
    </xf>
    <xf numFmtId="167" fontId="29" fillId="0" borderId="0" xfId="40" applyNumberFormat="1" applyFont="1" applyFill="1" applyAlignment="1">
      <alignment horizontal="center"/>
    </xf>
    <xf numFmtId="164" fontId="35" fillId="0" borderId="0" xfId="0" applyFont="1" applyFill="1" applyBorder="1" applyAlignment="1">
      <alignment wrapText="1"/>
    </xf>
    <xf numFmtId="164" fontId="35" fillId="0" borderId="0" xfId="0" applyFont="1" applyFill="1" applyAlignment="1"/>
    <xf numFmtId="164" fontId="35" fillId="0" borderId="0" xfId="0" applyFont="1" applyFill="1" applyAlignment="1">
      <alignment vertical="top" wrapText="1"/>
    </xf>
    <xf numFmtId="164" fontId="35" fillId="0" borderId="0" xfId="0" applyFont="1" applyFill="1" applyAlignment="1">
      <alignment wrapText="1"/>
    </xf>
    <xf numFmtId="164" fontId="35" fillId="0" borderId="0" xfId="0" applyFont="1" applyFill="1"/>
    <xf numFmtId="0" fontId="0" fillId="0" borderId="25" xfId="0" applyNumberFormat="1" applyBorder="1" applyAlignment="1">
      <alignment vertical="center" wrapText="1"/>
    </xf>
    <xf numFmtId="0" fontId="0" fillId="0" borderId="26" xfId="0" applyNumberFormat="1" applyBorder="1" applyAlignment="1">
      <alignment vertical="center" wrapText="1"/>
    </xf>
    <xf numFmtId="0" fontId="0" fillId="0" borderId="27" xfId="0" applyNumberFormat="1" applyBorder="1" applyAlignment="1">
      <alignment vertical="center" wrapText="1"/>
    </xf>
    <xf numFmtId="0" fontId="41" fillId="0" borderId="28" xfId="25" applyBorder="1" applyAlignment="1" applyProtection="1">
      <alignment horizontal="left"/>
    </xf>
    <xf numFmtId="0" fontId="41" fillId="0" borderId="24" xfId="25" applyBorder="1" applyAlignment="1" applyProtection="1">
      <alignment horizontal="left"/>
    </xf>
    <xf numFmtId="0" fontId="41" fillId="0" borderId="29" xfId="25" applyBorder="1" applyAlignment="1" applyProtection="1">
      <alignment horizontal="left"/>
    </xf>
    <xf numFmtId="0" fontId="5" fillId="0" borderId="25" xfId="0" applyNumberFormat="1" applyFont="1" applyBorder="1" applyAlignment="1">
      <alignment vertical="center" wrapText="1"/>
    </xf>
    <xf numFmtId="0" fontId="5" fillId="0" borderId="26" xfId="0" applyNumberFormat="1" applyFont="1" applyBorder="1" applyAlignment="1">
      <alignment vertical="center" wrapText="1"/>
    </xf>
    <xf numFmtId="0" fontId="5" fillId="0" borderId="27" xfId="0" applyNumberFormat="1" applyFont="1" applyBorder="1" applyAlignment="1">
      <alignment vertical="center" wrapText="1"/>
    </xf>
    <xf numFmtId="0" fontId="42" fillId="0" borderId="28" xfId="25" applyFont="1" applyBorder="1" applyAlignment="1" applyProtection="1">
      <alignment horizontal="left"/>
    </xf>
    <xf numFmtId="0" fontId="42" fillId="0" borderId="24" xfId="25" applyFont="1" applyBorder="1" applyAlignment="1" applyProtection="1">
      <alignment horizontal="left"/>
    </xf>
    <xf numFmtId="0" fontId="42" fillId="0" borderId="29" xfId="25" applyFont="1" applyBorder="1" applyAlignment="1" applyProtection="1">
      <alignment horizontal="left"/>
    </xf>
  </cellXfs>
  <cellStyles count="53">
    <cellStyle name="d0m" xfId="1"/>
    <cellStyle name="d0mfett" xfId="2"/>
    <cellStyle name="d2o" xfId="3"/>
    <cellStyle name="d2ofett" xfId="4"/>
    <cellStyle name="d3o" xfId="5"/>
    <cellStyle name="d3ofett" xfId="6"/>
    <cellStyle name="dez1o" xfId="7"/>
    <cellStyle name="dez1of" xfId="8"/>
    <cellStyle name="dez4" xfId="9"/>
    <cellStyle name="dezmin0" xfId="10"/>
    <cellStyle name="dezminm" xfId="11"/>
    <cellStyle name="dezmit" xfId="12"/>
    <cellStyle name="dezmitf" xfId="13"/>
    <cellStyle name="dezo" xfId="14"/>
    <cellStyle name="dezo%" xfId="15"/>
    <cellStyle name="dezo_MF_FS_13" xfId="16"/>
    <cellStyle name="dezof" xfId="17"/>
    <cellStyle name="headfett" xfId="18"/>
    <cellStyle name="headgrau_li" xfId="19"/>
    <cellStyle name="headred" xfId="20"/>
    <cellStyle name="hundminm" xfId="21"/>
    <cellStyle name="hundminmf" xfId="22"/>
    <cellStyle name="hunmimo" xfId="23"/>
    <cellStyle name="huno" xfId="24"/>
    <cellStyle name="Hyperlink" xfId="25" builtinId="8"/>
    <cellStyle name="Medienforschung" xfId="26"/>
    <cellStyle name="minzm" xfId="27"/>
    <cellStyle name="minzo" xfId="28"/>
    <cellStyle name="mio_3_fett" xfId="29"/>
    <cellStyle name="proz_1_fett" xfId="30"/>
    <cellStyle name="proz_1_mager" xfId="31"/>
    <cellStyle name="Proz_1_mager_kursiv" xfId="32"/>
    <cellStyle name="Standard" xfId="0" builtinId="0"/>
    <cellStyle name="Standard_Lieferung_02_04_05" xfId="33"/>
    <cellStyle name="Standard_Zahlen GB 2004" xfId="34"/>
    <cellStyle name="Tabfett_li" xfId="35"/>
    <cellStyle name="Tabfett_re" xfId="36"/>
    <cellStyle name="Tablight_li" xfId="37"/>
    <cellStyle name="Tabmager_kursiv_li" xfId="38"/>
    <cellStyle name="Tabmager_li" xfId="39"/>
    <cellStyle name="Tabmager_re" xfId="40"/>
    <cellStyle name="tausfett" xfId="41"/>
    <cellStyle name="tausfettmit" xfId="42"/>
    <cellStyle name="tauslight_kursiv_VJ" xfId="43"/>
    <cellStyle name="tausm" xfId="44"/>
    <cellStyle name="tausmager" xfId="45"/>
    <cellStyle name="tausmager_Kursiv" xfId="46"/>
    <cellStyle name="tausmf" xfId="47"/>
    <cellStyle name="tausminm" xfId="48"/>
    <cellStyle name="tausmino" xfId="49"/>
    <cellStyle name="tauso" xfId="50"/>
    <cellStyle name="tausof" xfId="51"/>
    <cellStyle name="Zahl_0" xfId="52"/>
  </cellStyles>
  <dxfs count="0"/>
  <tableStyles count="0" defaultTableStyle="TableStyleMedium9" defaultPivotStyle="PivotStyleLight16"/>
  <colors>
    <mruColors>
      <color rgb="FF0000FF"/>
    </mruColors>
  </colors>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creativecommons.org/licenses/by/3.0/deed.de"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creativecommons.org/licenses/by/3.0/deed.de" TargetMode="External"/></Relationships>
</file>

<file path=xl/worksheets/sheet1.xml><?xml version="1.0" encoding="utf-8"?>
<worksheet xmlns="http://schemas.openxmlformats.org/spreadsheetml/2006/main" xmlns:r="http://schemas.openxmlformats.org/officeDocument/2006/relationships">
  <sheetPr>
    <tabColor rgb="FFFF0000"/>
    <pageSetUpPr fitToPage="1"/>
  </sheetPr>
  <dimension ref="A1:BC33"/>
  <sheetViews>
    <sheetView showGridLines="0" view="pageLayout" zoomScaleNormal="100" zoomScaleSheetLayoutView="125" workbookViewId="0">
      <selection activeCell="K38" sqref="K38"/>
    </sheetView>
  </sheetViews>
  <sheetFormatPr baseColWidth="10" defaultRowHeight="12.75"/>
  <cols>
    <col min="1" max="2" width="1.85546875" style="42" customWidth="1"/>
    <col min="3" max="3" width="16.140625" style="42" customWidth="1"/>
    <col min="4" max="5" width="1.7109375" style="42" customWidth="1"/>
    <col min="6" max="6" width="8" style="42" customWidth="1"/>
    <col min="7" max="7" width="14.42578125" style="42" customWidth="1"/>
    <col min="8" max="8" width="7.85546875" style="42" customWidth="1"/>
    <col min="9" max="10" width="7.5703125" style="42" customWidth="1"/>
    <col min="11" max="11" width="12" style="42" customWidth="1"/>
    <col min="12" max="12" width="8.28515625" style="42" customWidth="1"/>
    <col min="13" max="13" width="8.28515625" style="126" customWidth="1"/>
    <col min="14" max="14" width="5.5703125" style="42" customWidth="1"/>
    <col min="15" max="15" width="7.7109375" style="47" customWidth="1"/>
    <col min="16" max="16" width="8.28515625" style="42" customWidth="1"/>
    <col min="17" max="18" width="8.42578125" style="42" customWidth="1"/>
    <col min="19" max="16384" width="11.42578125" style="42"/>
  </cols>
  <sheetData>
    <row r="1" spans="1:32" ht="14.25">
      <c r="A1" s="41"/>
      <c r="C1" s="43" t="s">
        <v>19</v>
      </c>
      <c r="D1" s="44"/>
      <c r="E1" s="45"/>
      <c r="F1" s="45"/>
      <c r="G1" s="45"/>
      <c r="H1" s="45"/>
      <c r="I1" s="45"/>
      <c r="J1" s="45"/>
      <c r="K1" s="45"/>
      <c r="L1" s="45"/>
      <c r="M1" s="46"/>
      <c r="N1" s="45"/>
    </row>
    <row r="2" spans="1:32" ht="14.25">
      <c r="A2" s="41"/>
      <c r="C2" s="43"/>
      <c r="D2" s="44"/>
      <c r="E2" s="45"/>
      <c r="F2" s="45"/>
      <c r="G2" s="45"/>
      <c r="H2" s="45"/>
      <c r="I2" s="45"/>
      <c r="J2" s="45"/>
      <c r="K2" s="45"/>
      <c r="L2" s="45"/>
      <c r="M2" s="46"/>
      <c r="N2" s="45"/>
    </row>
    <row r="3" spans="1:32" s="48" customFormat="1" ht="9">
      <c r="D3" s="49"/>
      <c r="E3" s="50" t="s">
        <v>18</v>
      </c>
      <c r="F3" s="51"/>
      <c r="G3" s="52"/>
      <c r="H3" s="51"/>
      <c r="I3" s="53"/>
      <c r="J3" s="54" t="s">
        <v>22</v>
      </c>
      <c r="K3" s="55"/>
      <c r="M3" s="56"/>
      <c r="O3" s="57"/>
    </row>
    <row r="4" spans="1:32" s="58" customFormat="1" ht="13.5" customHeight="1">
      <c r="D4" s="59"/>
      <c r="E4" s="60" t="s">
        <v>17</v>
      </c>
      <c r="G4" s="61" t="s">
        <v>21</v>
      </c>
      <c r="H4" s="61"/>
      <c r="I4" s="62" t="s">
        <v>20</v>
      </c>
      <c r="J4" s="59"/>
      <c r="K4" s="62" t="s">
        <v>0</v>
      </c>
      <c r="M4" s="154"/>
      <c r="N4" s="154"/>
      <c r="O4" s="154"/>
      <c r="P4" s="154"/>
      <c r="Q4" s="154"/>
      <c r="R4" s="154"/>
    </row>
    <row r="5" spans="1:32" s="58" customFormat="1" ht="11.25" customHeight="1">
      <c r="D5" s="59"/>
      <c r="E5" s="61"/>
      <c r="F5" s="61" t="s">
        <v>1</v>
      </c>
      <c r="G5" s="61" t="s">
        <v>1</v>
      </c>
      <c r="H5" s="61" t="s">
        <v>1</v>
      </c>
      <c r="I5" s="62" t="s">
        <v>2</v>
      </c>
      <c r="J5" s="59" t="s">
        <v>1</v>
      </c>
      <c r="K5" s="62" t="s">
        <v>2</v>
      </c>
      <c r="M5" s="63"/>
      <c r="O5" s="64"/>
    </row>
    <row r="6" spans="1:32" s="48" customFormat="1" ht="9">
      <c r="D6" s="65"/>
      <c r="I6" s="66"/>
      <c r="J6" s="65"/>
      <c r="K6" s="66"/>
      <c r="M6" s="56"/>
      <c r="O6" s="57"/>
    </row>
    <row r="7" spans="1:32" s="48" customFormat="1" ht="9">
      <c r="B7" s="67"/>
      <c r="C7" s="68" t="s">
        <v>3</v>
      </c>
      <c r="D7" s="65"/>
      <c r="F7" s="130">
        <f>6412+F8</f>
        <v>7704</v>
      </c>
      <c r="G7" s="70">
        <f>2165+4076+2179+G8+G9</f>
        <v>10828</v>
      </c>
      <c r="H7" s="69">
        <f>F7+G7</f>
        <v>18532</v>
      </c>
      <c r="I7" s="128">
        <f>H7/H$24*100</f>
        <v>23.264455547465417</v>
      </c>
      <c r="J7" s="88">
        <f>86008+J8+J9</f>
        <v>162972</v>
      </c>
      <c r="K7" s="71">
        <f>J7/$J$24*100</f>
        <v>30.564604607983796</v>
      </c>
      <c r="L7" s="72"/>
      <c r="M7" s="73"/>
      <c r="N7" s="74"/>
      <c r="O7" s="75"/>
      <c r="P7" s="74"/>
      <c r="Q7" s="74"/>
      <c r="R7" s="74"/>
      <c r="S7" s="72"/>
      <c r="T7" s="74"/>
      <c r="U7" s="72"/>
      <c r="V7" s="74"/>
      <c r="W7" s="72"/>
      <c r="X7" s="74"/>
      <c r="Y7" s="72"/>
      <c r="Z7" s="74"/>
      <c r="AA7" s="72"/>
      <c r="AB7" s="74"/>
      <c r="AC7" s="72"/>
      <c r="AD7" s="74"/>
      <c r="AE7" s="72"/>
      <c r="AF7" s="74"/>
    </row>
    <row r="8" spans="1:32" s="48" customFormat="1" ht="9">
      <c r="A8" s="76"/>
      <c r="B8" s="77"/>
      <c r="C8" s="78" t="s">
        <v>4</v>
      </c>
      <c r="D8" s="79"/>
      <c r="E8" s="76"/>
      <c r="F8" s="80">
        <v>1292</v>
      </c>
      <c r="G8" s="81">
        <v>1904</v>
      </c>
      <c r="H8" s="82">
        <f t="shared" ref="H8:H23" si="0">F8+G8</f>
        <v>3196</v>
      </c>
      <c r="I8" s="129">
        <f t="shared" ref="I8:I24" si="1">H8/H$24*100</f>
        <v>4.0121519495844735</v>
      </c>
      <c r="J8" s="144">
        <v>74109</v>
      </c>
      <c r="K8" s="83">
        <f t="shared" ref="K8:K20" si="2">J8/$J$24*100</f>
        <v>13.898781894393339</v>
      </c>
      <c r="L8" s="72"/>
      <c r="M8" s="73"/>
      <c r="N8" s="74"/>
      <c r="O8" s="75"/>
      <c r="P8" s="74"/>
      <c r="Q8" s="74"/>
      <c r="R8" s="74"/>
      <c r="S8" s="72"/>
      <c r="T8" s="74"/>
      <c r="U8" s="72"/>
      <c r="V8" s="74"/>
      <c r="W8" s="72"/>
      <c r="X8" s="74"/>
      <c r="Y8" s="72"/>
      <c r="Z8" s="74"/>
      <c r="AA8" s="72"/>
      <c r="AB8" s="74"/>
      <c r="AC8" s="72"/>
      <c r="AD8" s="74"/>
      <c r="AE8" s="72"/>
      <c r="AF8" s="74"/>
    </row>
    <row r="9" spans="1:32" s="48" customFormat="1" ht="9">
      <c r="A9" s="76"/>
      <c r="B9" s="77"/>
      <c r="C9" s="78" t="s">
        <v>5</v>
      </c>
      <c r="D9" s="79"/>
      <c r="E9" s="76"/>
      <c r="F9" s="80">
        <v>0</v>
      </c>
      <c r="G9" s="81">
        <v>504</v>
      </c>
      <c r="H9" s="82">
        <f t="shared" si="0"/>
        <v>504</v>
      </c>
      <c r="I9" s="129">
        <f t="shared" si="1"/>
        <v>0.63270481307589943</v>
      </c>
      <c r="J9" s="84">
        <v>2855</v>
      </c>
      <c r="K9" s="83">
        <f t="shared" si="2"/>
        <v>0.53544134057257531</v>
      </c>
      <c r="L9" s="72"/>
      <c r="M9" s="73"/>
      <c r="N9" s="74"/>
      <c r="O9" s="75"/>
      <c r="P9" s="74"/>
      <c r="Q9" s="74"/>
      <c r="R9" s="74"/>
      <c r="S9" s="72"/>
      <c r="T9" s="74"/>
      <c r="U9" s="72"/>
      <c r="V9" s="74"/>
      <c r="W9" s="72"/>
      <c r="X9" s="74"/>
      <c r="Y9" s="72"/>
      <c r="Z9" s="74"/>
      <c r="AA9" s="72"/>
      <c r="AB9" s="74"/>
      <c r="AC9" s="72"/>
      <c r="AD9" s="74"/>
      <c r="AE9" s="72"/>
      <c r="AF9" s="74"/>
    </row>
    <row r="10" spans="1:32" s="48" customFormat="1" ht="9">
      <c r="A10" s="76"/>
      <c r="B10" s="77"/>
      <c r="C10" s="85" t="s">
        <v>6</v>
      </c>
      <c r="D10" s="79"/>
      <c r="E10" s="76"/>
      <c r="F10" s="131">
        <v>3972</v>
      </c>
      <c r="G10" s="87">
        <v>0</v>
      </c>
      <c r="H10" s="69">
        <f t="shared" si="0"/>
        <v>3972</v>
      </c>
      <c r="I10" s="128">
        <f t="shared" si="1"/>
        <v>4.9863165030505412</v>
      </c>
      <c r="J10" s="88">
        <v>13697</v>
      </c>
      <c r="K10" s="89">
        <f t="shared" si="2"/>
        <v>2.5688056188520365</v>
      </c>
      <c r="L10" s="72"/>
      <c r="M10" s="73"/>
      <c r="N10" s="74"/>
      <c r="O10" s="75"/>
      <c r="P10" s="74"/>
      <c r="Q10" s="74"/>
      <c r="R10" s="74"/>
      <c r="S10" s="72"/>
      <c r="T10" s="74"/>
      <c r="U10" s="72"/>
      <c r="V10" s="74"/>
      <c r="W10" s="72"/>
      <c r="X10" s="74"/>
      <c r="Y10" s="72"/>
      <c r="Z10" s="74"/>
      <c r="AA10" s="72"/>
      <c r="AB10" s="74"/>
      <c r="AC10" s="72"/>
      <c r="AD10" s="74"/>
      <c r="AE10" s="72"/>
      <c r="AF10" s="74"/>
    </row>
    <row r="11" spans="1:32" s="48" customFormat="1" ht="9">
      <c r="A11" s="76"/>
      <c r="B11" s="77"/>
      <c r="C11" s="85" t="s">
        <v>7</v>
      </c>
      <c r="D11" s="79"/>
      <c r="E11" s="76"/>
      <c r="F11" s="131">
        <v>437</v>
      </c>
      <c r="G11" s="87">
        <v>0</v>
      </c>
      <c r="H11" s="69">
        <f t="shared" si="0"/>
        <v>437</v>
      </c>
      <c r="I11" s="128">
        <f t="shared" si="1"/>
        <v>0.54859524467096832</v>
      </c>
      <c r="J11" s="88">
        <v>2808</v>
      </c>
      <c r="K11" s="89">
        <f t="shared" si="2"/>
        <v>0.52662671955439277</v>
      </c>
      <c r="L11" s="72"/>
      <c r="M11" s="73"/>
      <c r="N11" s="74"/>
      <c r="O11" s="75"/>
      <c r="P11" s="74"/>
      <c r="Q11" s="74"/>
      <c r="R11" s="74"/>
      <c r="S11" s="72"/>
      <c r="T11" s="74"/>
      <c r="U11" s="72"/>
      <c r="V11" s="74"/>
      <c r="W11" s="72"/>
      <c r="X11" s="74"/>
      <c r="Y11" s="72"/>
      <c r="Z11" s="74"/>
      <c r="AA11" s="72"/>
      <c r="AB11" s="74"/>
      <c r="AC11" s="72"/>
      <c r="AD11" s="74"/>
      <c r="AE11" s="72"/>
      <c r="AF11" s="74"/>
    </row>
    <row r="12" spans="1:32" s="48" customFormat="1" ht="9">
      <c r="A12" s="76"/>
      <c r="B12" s="77"/>
      <c r="C12" s="85" t="s">
        <v>8</v>
      </c>
      <c r="D12" s="79"/>
      <c r="E12" s="76"/>
      <c r="F12" s="86">
        <v>0</v>
      </c>
      <c r="G12" s="87">
        <f>1072+4788+G13</f>
        <v>6293</v>
      </c>
      <c r="H12" s="69">
        <f>F12+G12</f>
        <v>6293</v>
      </c>
      <c r="I12" s="128">
        <f t="shared" si="1"/>
        <v>7.9000225966004676</v>
      </c>
      <c r="J12" s="88">
        <f>45250+J13</f>
        <v>47706</v>
      </c>
      <c r="K12" s="89">
        <f t="shared" si="2"/>
        <v>8.9470278785832846</v>
      </c>
      <c r="L12" s="72"/>
      <c r="M12" s="73"/>
      <c r="N12" s="74"/>
      <c r="O12" s="75"/>
      <c r="P12" s="74"/>
      <c r="Q12" s="74"/>
      <c r="R12" s="74"/>
      <c r="S12" s="72"/>
      <c r="T12" s="74"/>
      <c r="U12" s="72"/>
      <c r="V12" s="74"/>
      <c r="W12" s="72"/>
      <c r="X12" s="74"/>
      <c r="Y12" s="72"/>
      <c r="Z12" s="74"/>
      <c r="AA12" s="72"/>
      <c r="AB12" s="74"/>
      <c r="AC12" s="72"/>
      <c r="AD12" s="74"/>
      <c r="AE12" s="72"/>
      <c r="AF12" s="74"/>
    </row>
    <row r="13" spans="1:32" s="48" customFormat="1" ht="9">
      <c r="A13" s="76"/>
      <c r="B13" s="77"/>
      <c r="C13" s="78" t="s">
        <v>5</v>
      </c>
      <c r="D13" s="79"/>
      <c r="E13" s="76"/>
      <c r="F13" s="90">
        <v>0</v>
      </c>
      <c r="G13" s="91">
        <v>433</v>
      </c>
      <c r="H13" s="82">
        <f t="shared" si="0"/>
        <v>433</v>
      </c>
      <c r="I13" s="129">
        <f t="shared" si="1"/>
        <v>0.54357377790052475</v>
      </c>
      <c r="J13" s="84">
        <v>2456</v>
      </c>
      <c r="K13" s="83">
        <f t="shared" si="2"/>
        <v>0.46061083448204726</v>
      </c>
      <c r="L13" s="72"/>
      <c r="M13" s="73"/>
      <c r="N13" s="74"/>
      <c r="O13" s="75"/>
      <c r="P13" s="74"/>
      <c r="Q13" s="74"/>
      <c r="R13" s="74"/>
      <c r="S13" s="72"/>
      <c r="T13" s="74"/>
      <c r="U13" s="72"/>
      <c r="V13" s="74"/>
      <c r="W13" s="72"/>
      <c r="X13" s="74"/>
      <c r="Y13" s="72"/>
      <c r="Z13" s="74"/>
      <c r="AA13" s="72"/>
      <c r="AB13" s="74"/>
      <c r="AC13" s="72"/>
      <c r="AD13" s="74"/>
      <c r="AE13" s="72"/>
      <c r="AF13" s="74"/>
    </row>
    <row r="14" spans="1:32" s="48" customFormat="1" ht="9">
      <c r="A14" s="76"/>
      <c r="B14" s="77"/>
      <c r="C14" s="85" t="s">
        <v>9</v>
      </c>
      <c r="D14" s="79"/>
      <c r="E14" s="76"/>
      <c r="F14" s="131">
        <v>4036</v>
      </c>
      <c r="G14" s="87">
        <f>109+241</f>
        <v>350</v>
      </c>
      <c r="H14" s="69">
        <f>F14+G14</f>
        <v>4386</v>
      </c>
      <c r="I14" s="128">
        <f>H14/H$24*100</f>
        <v>5.5060383137914588</v>
      </c>
      <c r="J14" s="88">
        <v>29452</v>
      </c>
      <c r="K14" s="89">
        <f t="shared" si="2"/>
        <v>5.5235791112236381</v>
      </c>
      <c r="L14" s="72"/>
      <c r="M14" s="73"/>
      <c r="N14" s="74"/>
      <c r="O14" s="75"/>
      <c r="P14" s="74"/>
      <c r="Q14" s="74"/>
      <c r="R14" s="74"/>
      <c r="S14" s="72"/>
      <c r="T14" s="74"/>
      <c r="U14" s="72"/>
      <c r="V14" s="74"/>
      <c r="W14" s="72"/>
      <c r="X14" s="74"/>
      <c r="Y14" s="72"/>
      <c r="Z14" s="74"/>
      <c r="AA14" s="72"/>
      <c r="AB14" s="74"/>
      <c r="AC14" s="72"/>
      <c r="AD14" s="74"/>
      <c r="AE14" s="72"/>
      <c r="AF14" s="74"/>
    </row>
    <row r="15" spans="1:32" s="48" customFormat="1" ht="9">
      <c r="A15" s="76"/>
      <c r="B15" s="77"/>
      <c r="C15" s="85" t="s">
        <v>10</v>
      </c>
      <c r="D15" s="79"/>
      <c r="E15" s="76"/>
      <c r="F15" s="131">
        <v>0</v>
      </c>
      <c r="G15" s="87">
        <v>16451</v>
      </c>
      <c r="H15" s="69">
        <f t="shared" si="0"/>
        <v>16451</v>
      </c>
      <c r="I15" s="128">
        <f t="shared" si="1"/>
        <v>20.652037460142108</v>
      </c>
      <c r="J15" s="88">
        <v>93209</v>
      </c>
      <c r="K15" s="89">
        <f t="shared" si="2"/>
        <v>17.48089384008027</v>
      </c>
      <c r="L15" s="72"/>
      <c r="M15" s="73"/>
      <c r="N15" s="74"/>
      <c r="O15" s="75"/>
      <c r="P15" s="74"/>
      <c r="Q15" s="74"/>
      <c r="R15" s="74"/>
      <c r="S15" s="72"/>
      <c r="T15" s="74"/>
      <c r="U15" s="72"/>
      <c r="V15" s="74"/>
      <c r="W15" s="72"/>
      <c r="X15" s="74"/>
      <c r="Y15" s="72"/>
      <c r="Z15" s="74"/>
      <c r="AA15" s="72"/>
      <c r="AB15" s="74"/>
      <c r="AC15" s="72"/>
      <c r="AD15" s="74"/>
      <c r="AE15" s="72"/>
      <c r="AF15" s="74"/>
    </row>
    <row r="16" spans="1:32" s="48" customFormat="1" ht="9">
      <c r="A16" s="76"/>
      <c r="B16" s="77"/>
      <c r="C16" s="85" t="s">
        <v>11</v>
      </c>
      <c r="D16" s="79"/>
      <c r="E16" s="76"/>
      <c r="F16" s="131">
        <v>4483</v>
      </c>
      <c r="G16" s="87">
        <f>109+372+G17</f>
        <v>4668</v>
      </c>
      <c r="H16" s="69">
        <f t="shared" si="0"/>
        <v>9151</v>
      </c>
      <c r="I16" s="128">
        <f t="shared" si="1"/>
        <v>11.487860604082451</v>
      </c>
      <c r="J16" s="88">
        <f>21217+J17</f>
        <v>43788</v>
      </c>
      <c r="K16" s="89">
        <f t="shared" si="2"/>
        <v>8.2122260668973475</v>
      </c>
      <c r="L16" s="72"/>
      <c r="M16" s="73"/>
      <c r="N16" s="74"/>
      <c r="O16" s="75"/>
      <c r="P16" s="74"/>
      <c r="Q16" s="74"/>
      <c r="R16" s="74"/>
      <c r="S16" s="72"/>
      <c r="T16" s="74"/>
      <c r="U16" s="72"/>
      <c r="V16" s="74"/>
      <c r="W16" s="72"/>
      <c r="X16" s="74"/>
      <c r="Y16" s="72"/>
      <c r="Z16" s="74"/>
      <c r="AA16" s="72"/>
      <c r="AB16" s="74"/>
      <c r="AC16" s="72"/>
      <c r="AD16" s="74"/>
      <c r="AE16" s="72"/>
      <c r="AF16" s="74"/>
    </row>
    <row r="17" spans="1:55" s="48" customFormat="1" ht="9">
      <c r="A17" s="76"/>
      <c r="B17" s="77"/>
      <c r="C17" s="78" t="s">
        <v>5</v>
      </c>
      <c r="D17" s="79"/>
      <c r="E17" s="76"/>
      <c r="F17" s="80">
        <v>0</v>
      </c>
      <c r="G17" s="81">
        <v>4187</v>
      </c>
      <c r="H17" s="82">
        <f t="shared" si="0"/>
        <v>4187</v>
      </c>
      <c r="I17" s="129">
        <f t="shared" si="1"/>
        <v>5.2562203419618871</v>
      </c>
      <c r="J17" s="84">
        <v>22571</v>
      </c>
      <c r="K17" s="83">
        <f t="shared" si="2"/>
        <v>4.2330810851361109</v>
      </c>
      <c r="L17" s="72"/>
      <c r="M17" s="73"/>
      <c r="N17" s="74"/>
      <c r="O17" s="75"/>
      <c r="P17" s="74"/>
      <c r="Q17" s="74"/>
      <c r="R17" s="74"/>
      <c r="S17" s="72"/>
      <c r="T17" s="74"/>
      <c r="U17" s="72"/>
      <c r="V17" s="74"/>
      <c r="W17" s="72"/>
      <c r="X17" s="74"/>
      <c r="Y17" s="72"/>
      <c r="Z17" s="74"/>
      <c r="AA17" s="72"/>
      <c r="AB17" s="74"/>
      <c r="AC17" s="72"/>
      <c r="AD17" s="74"/>
      <c r="AE17" s="72"/>
      <c r="AF17" s="74"/>
    </row>
    <row r="18" spans="1:55" s="48" customFormat="1" ht="9">
      <c r="A18" s="76"/>
      <c r="B18" s="77"/>
      <c r="C18" s="85" t="s">
        <v>12</v>
      </c>
      <c r="D18" s="79"/>
      <c r="E18" s="76"/>
      <c r="F18" s="86">
        <v>0</v>
      </c>
      <c r="G18" s="87">
        <v>16</v>
      </c>
      <c r="H18" s="69">
        <f t="shared" si="0"/>
        <v>16</v>
      </c>
      <c r="I18" s="128">
        <f t="shared" si="1"/>
        <v>2.0085867081774584E-2</v>
      </c>
      <c r="J18" s="88">
        <v>301</v>
      </c>
      <c r="K18" s="89">
        <f t="shared" si="2"/>
        <v>5.6451083541977289E-2</v>
      </c>
      <c r="L18" s="72"/>
      <c r="M18" s="73"/>
      <c r="N18" s="74"/>
      <c r="O18" s="75"/>
      <c r="P18" s="74"/>
      <c r="Q18" s="74"/>
      <c r="R18" s="74"/>
      <c r="S18" s="72"/>
      <c r="T18" s="74"/>
      <c r="U18" s="72"/>
      <c r="V18" s="74"/>
      <c r="W18" s="72"/>
      <c r="X18" s="74"/>
      <c r="Y18" s="72"/>
      <c r="Z18" s="74"/>
      <c r="AA18" s="72"/>
      <c r="AB18" s="74"/>
      <c r="AC18" s="72"/>
      <c r="AD18" s="74"/>
      <c r="AE18" s="72"/>
      <c r="AF18" s="74"/>
    </row>
    <row r="19" spans="1:55" s="48" customFormat="1" ht="9">
      <c r="A19" s="76"/>
      <c r="B19" s="77"/>
      <c r="C19" s="85" t="s">
        <v>13</v>
      </c>
      <c r="D19" s="79"/>
      <c r="E19" s="76"/>
      <c r="F19" s="131">
        <v>4724</v>
      </c>
      <c r="G19" s="87">
        <f>463+4196+7747</f>
        <v>12406</v>
      </c>
      <c r="H19" s="69">
        <f t="shared" si="0"/>
        <v>17130</v>
      </c>
      <c r="I19" s="128">
        <f>H19/H$24*100</f>
        <v>21.504431444424917</v>
      </c>
      <c r="J19" s="88">
        <v>115613</v>
      </c>
      <c r="K19" s="89">
        <f t="shared" si="2"/>
        <v>21.682654888832626</v>
      </c>
      <c r="L19" s="72"/>
      <c r="M19" s="73"/>
      <c r="N19" s="74"/>
      <c r="O19" s="75"/>
      <c r="P19" s="74"/>
      <c r="Q19" s="74"/>
      <c r="R19" s="74"/>
      <c r="S19" s="72"/>
      <c r="T19" s="74"/>
      <c r="U19" s="72"/>
      <c r="V19" s="74"/>
      <c r="W19" s="72"/>
      <c r="X19" s="74"/>
      <c r="Y19" s="72"/>
      <c r="Z19" s="74"/>
      <c r="AA19" s="72"/>
      <c r="AB19" s="74"/>
      <c r="AC19" s="72"/>
      <c r="AD19" s="74"/>
      <c r="AE19" s="72"/>
      <c r="AF19" s="74"/>
    </row>
    <row r="20" spans="1:55" s="48" customFormat="1" ht="9">
      <c r="A20" s="76"/>
      <c r="B20" s="77"/>
      <c r="C20" s="85" t="s">
        <v>14</v>
      </c>
      <c r="D20" s="79"/>
      <c r="E20" s="76"/>
      <c r="F20" s="131">
        <f>101+F21</f>
        <v>619</v>
      </c>
      <c r="G20" s="87">
        <f>51+1482+G21</f>
        <v>1699</v>
      </c>
      <c r="H20" s="69">
        <f t="shared" si="0"/>
        <v>2318</v>
      </c>
      <c r="I20" s="128">
        <f t="shared" si="1"/>
        <v>2.9099399934720931</v>
      </c>
      <c r="J20" s="88">
        <f>12553+J21</f>
        <v>18154</v>
      </c>
      <c r="K20" s="89">
        <f t="shared" si="2"/>
        <v>3.4046942545550025</v>
      </c>
      <c r="L20" s="72"/>
      <c r="M20" s="73"/>
      <c r="N20" s="74"/>
      <c r="O20" s="75"/>
      <c r="P20" s="74"/>
      <c r="Q20" s="74"/>
      <c r="R20" s="74"/>
      <c r="S20" s="72"/>
      <c r="T20" s="74"/>
      <c r="U20" s="72"/>
      <c r="V20" s="74"/>
      <c r="W20" s="72"/>
      <c r="X20" s="74"/>
      <c r="Y20" s="72"/>
      <c r="Z20" s="74"/>
      <c r="AA20" s="72"/>
      <c r="AB20" s="74"/>
      <c r="AC20" s="72"/>
      <c r="AD20" s="74"/>
      <c r="AE20" s="72"/>
      <c r="AF20" s="74"/>
    </row>
    <row r="21" spans="1:55" s="48" customFormat="1" ht="9">
      <c r="A21" s="92"/>
      <c r="B21" s="93"/>
      <c r="C21" s="94" t="s">
        <v>5</v>
      </c>
      <c r="D21" s="95"/>
      <c r="E21" s="92"/>
      <c r="F21" s="96">
        <v>518</v>
      </c>
      <c r="G21" s="97">
        <v>166</v>
      </c>
      <c r="H21" s="82">
        <f t="shared" si="0"/>
        <v>684</v>
      </c>
      <c r="I21" s="129">
        <f t="shared" si="1"/>
        <v>0.85867081774586362</v>
      </c>
      <c r="J21" s="84">
        <f>939+4662</f>
        <v>5601</v>
      </c>
      <c r="K21" s="98">
        <f>J21/$J$24*100</f>
        <v>1.0504402621880891</v>
      </c>
      <c r="L21" s="72"/>
      <c r="M21" s="73"/>
      <c r="N21" s="74"/>
      <c r="O21" s="75"/>
      <c r="P21" s="74"/>
      <c r="Q21" s="74"/>
      <c r="R21" s="74"/>
      <c r="S21" s="72"/>
      <c r="T21" s="74"/>
      <c r="U21" s="72"/>
      <c r="V21" s="74"/>
      <c r="W21" s="72"/>
      <c r="X21" s="74"/>
      <c r="Y21" s="72"/>
      <c r="Z21" s="74"/>
      <c r="AA21" s="72"/>
      <c r="AB21" s="74"/>
      <c r="AC21" s="72"/>
      <c r="AD21" s="74"/>
      <c r="AE21" s="72"/>
      <c r="AF21" s="74"/>
    </row>
    <row r="22" spans="1:55" s="48" customFormat="1" ht="9">
      <c r="A22" s="76"/>
      <c r="B22" s="77"/>
      <c r="C22" s="85" t="s">
        <v>23</v>
      </c>
      <c r="D22" s="79"/>
      <c r="E22" s="76"/>
      <c r="F22" s="86">
        <f>0+F23</f>
        <v>0</v>
      </c>
      <c r="G22" s="87">
        <f>0+G23</f>
        <v>972</v>
      </c>
      <c r="H22" s="69">
        <f t="shared" si="0"/>
        <v>972</v>
      </c>
      <c r="I22" s="128">
        <f>H22/H$24*100</f>
        <v>1.220216425217806</v>
      </c>
      <c r="J22" s="88">
        <f>0+J23</f>
        <v>5505</v>
      </c>
      <c r="K22" s="89">
        <v>1.1000000000000001</v>
      </c>
      <c r="L22" s="72"/>
      <c r="M22" s="73"/>
      <c r="N22" s="74"/>
      <c r="O22" s="75"/>
      <c r="P22" s="74"/>
      <c r="Q22" s="74"/>
      <c r="R22" s="74"/>
      <c r="S22" s="72"/>
      <c r="T22" s="74"/>
      <c r="U22" s="72"/>
      <c r="V22" s="74"/>
      <c r="W22" s="72"/>
      <c r="X22" s="74"/>
      <c r="Y22" s="72"/>
      <c r="Z22" s="74"/>
      <c r="AA22" s="72"/>
      <c r="AB22" s="74"/>
      <c r="AC22" s="72"/>
      <c r="AD22" s="74"/>
      <c r="AE22" s="72"/>
      <c r="AF22" s="74"/>
    </row>
    <row r="23" spans="1:55" s="48" customFormat="1" ht="9">
      <c r="B23" s="67"/>
      <c r="C23" s="99" t="s">
        <v>5</v>
      </c>
      <c r="D23" s="65"/>
      <c r="F23" s="100">
        <v>0</v>
      </c>
      <c r="G23" s="101">
        <v>972</v>
      </c>
      <c r="H23" s="82">
        <f t="shared" si="0"/>
        <v>972</v>
      </c>
      <c r="I23" s="129">
        <f t="shared" si="1"/>
        <v>1.220216425217806</v>
      </c>
      <c r="J23" s="84">
        <f>5505+0</f>
        <v>5505</v>
      </c>
      <c r="K23" s="102">
        <v>1.1000000000000001</v>
      </c>
      <c r="L23" s="103"/>
      <c r="M23" s="73"/>
      <c r="N23" s="74"/>
      <c r="O23" s="75"/>
      <c r="P23" s="74"/>
      <c r="Q23" s="74"/>
      <c r="R23" s="74"/>
      <c r="S23" s="72"/>
      <c r="T23" s="74"/>
      <c r="U23" s="72"/>
      <c r="V23" s="74"/>
      <c r="W23" s="72"/>
      <c r="X23" s="74"/>
      <c r="Y23" s="72"/>
      <c r="Z23" s="74"/>
      <c r="AA23" s="72"/>
      <c r="AB23" s="74"/>
      <c r="AC23" s="72"/>
      <c r="AD23" s="74"/>
      <c r="AE23" s="72"/>
      <c r="AF23" s="74"/>
    </row>
    <row r="24" spans="1:55">
      <c r="B24" s="104"/>
      <c r="C24" s="105" t="s">
        <v>0</v>
      </c>
      <c r="D24" s="106"/>
      <c r="E24" s="107"/>
      <c r="F24" s="108">
        <f>+F7+F10+F11+F12+F14+F15+F16+F18+F19+F20+F22</f>
        <v>25975</v>
      </c>
      <c r="G24" s="108">
        <f>+G7+G10+G11+G12+G14+G15+G16+G18+G19+G20+G22</f>
        <v>53683</v>
      </c>
      <c r="H24" s="108">
        <f>H7+H10+H11+H12+H14+H15+H16+H18+H19+H20+H22</f>
        <v>79658</v>
      </c>
      <c r="I24" s="109">
        <f t="shared" si="1"/>
        <v>100</v>
      </c>
      <c r="J24" s="110">
        <f>J7+J10+J11+J12+J14+J15+J16+J18+J19+J20+J22</f>
        <v>533205</v>
      </c>
      <c r="K24" s="111">
        <v>100</v>
      </c>
      <c r="L24" s="112"/>
      <c r="M24" s="113"/>
      <c r="N24" s="114"/>
      <c r="O24" s="115"/>
      <c r="P24" s="115"/>
      <c r="Q24" s="115"/>
      <c r="R24" s="115"/>
      <c r="S24" s="112"/>
      <c r="T24" s="115"/>
      <c r="U24" s="112"/>
      <c r="V24" s="115"/>
      <c r="W24" s="112"/>
      <c r="X24" s="115"/>
      <c r="Y24" s="112"/>
      <c r="Z24" s="115"/>
      <c r="AA24" s="112"/>
      <c r="AB24" s="115"/>
      <c r="AC24" s="112"/>
      <c r="AD24" s="115"/>
      <c r="AE24" s="112"/>
      <c r="AF24" s="115"/>
      <c r="AG24" s="112"/>
      <c r="AH24" s="115"/>
      <c r="AI24" s="112"/>
      <c r="AJ24" s="115"/>
      <c r="AK24" s="112"/>
      <c r="AL24" s="115"/>
      <c r="AM24" s="112"/>
      <c r="AN24" s="115"/>
      <c r="AO24" s="112"/>
      <c r="AP24" s="115"/>
      <c r="AQ24" s="112"/>
      <c r="AR24" s="115"/>
      <c r="AS24" s="112"/>
      <c r="AT24" s="115"/>
      <c r="AU24" s="112"/>
      <c r="AV24" s="115"/>
      <c r="AW24" s="112"/>
      <c r="AX24" s="115"/>
      <c r="AY24" s="112"/>
      <c r="AZ24" s="115"/>
      <c r="BA24" s="112"/>
      <c r="BB24" s="115"/>
      <c r="BC24" s="112"/>
    </row>
    <row r="25" spans="1:55" s="48" customFormat="1" ht="9">
      <c r="C25" s="116"/>
      <c r="F25" s="117"/>
      <c r="G25" s="118"/>
      <c r="H25" s="117"/>
      <c r="I25" s="118"/>
      <c r="J25" s="117"/>
      <c r="K25" s="118"/>
      <c r="M25" s="56"/>
      <c r="O25" s="57"/>
    </row>
    <row r="26" spans="1:55">
      <c r="A26" s="119" t="s">
        <v>56</v>
      </c>
      <c r="B26" s="120"/>
      <c r="C26" s="120"/>
      <c r="D26" s="120"/>
      <c r="E26" s="120"/>
      <c r="F26" s="120"/>
      <c r="G26" s="120"/>
      <c r="H26" s="120"/>
      <c r="I26" s="120"/>
      <c r="J26" s="120"/>
      <c r="K26" s="120"/>
      <c r="L26" s="120"/>
      <c r="M26" s="121"/>
      <c r="N26" s="120"/>
      <c r="O26" s="122"/>
      <c r="P26" s="120"/>
    </row>
    <row r="27" spans="1:55" ht="9" customHeight="1">
      <c r="A27" s="158" t="s">
        <v>24</v>
      </c>
      <c r="B27" s="159"/>
      <c r="C27" s="159"/>
      <c r="D27" s="159"/>
      <c r="E27" s="159"/>
      <c r="F27" s="159"/>
      <c r="G27" s="159"/>
      <c r="H27" s="159"/>
      <c r="I27" s="159"/>
      <c r="J27" s="159"/>
      <c r="K27" s="159"/>
      <c r="L27" s="159"/>
      <c r="M27" s="159"/>
      <c r="N27" s="159"/>
      <c r="O27" s="159"/>
      <c r="P27" s="159"/>
    </row>
    <row r="28" spans="1:55" ht="9" customHeight="1">
      <c r="A28" s="158" t="s">
        <v>15</v>
      </c>
      <c r="B28" s="159"/>
      <c r="C28" s="159"/>
      <c r="D28" s="159"/>
      <c r="E28" s="159"/>
      <c r="F28" s="159"/>
      <c r="G28" s="159"/>
      <c r="H28" s="159"/>
      <c r="I28" s="159"/>
      <c r="J28" s="159"/>
      <c r="K28" s="159"/>
      <c r="L28" s="159"/>
      <c r="M28" s="159"/>
      <c r="N28" s="159"/>
      <c r="O28" s="159"/>
      <c r="P28" s="159"/>
    </row>
    <row r="29" spans="1:55" ht="9.75" customHeight="1">
      <c r="A29" s="158" t="s">
        <v>16</v>
      </c>
      <c r="B29" s="159"/>
      <c r="C29" s="159"/>
      <c r="D29" s="159"/>
      <c r="E29" s="159"/>
      <c r="F29" s="159"/>
      <c r="G29" s="159"/>
      <c r="H29" s="159"/>
      <c r="I29" s="159"/>
      <c r="J29" s="159"/>
      <c r="K29" s="159"/>
      <c r="L29" s="159"/>
      <c r="M29" s="159"/>
      <c r="N29" s="159"/>
      <c r="O29" s="159"/>
      <c r="P29" s="159"/>
    </row>
    <row r="30" spans="1:55" ht="9.75" customHeight="1">
      <c r="A30" s="158" t="s">
        <v>25</v>
      </c>
      <c r="B30" s="159"/>
      <c r="C30" s="159"/>
      <c r="D30" s="159"/>
      <c r="E30" s="159"/>
      <c r="F30" s="159"/>
      <c r="G30" s="159"/>
      <c r="H30" s="159"/>
      <c r="I30" s="159"/>
      <c r="J30" s="159"/>
      <c r="K30" s="159"/>
      <c r="L30" s="159"/>
      <c r="M30" s="159"/>
      <c r="N30" s="159"/>
      <c r="O30" s="159"/>
      <c r="P30" s="159"/>
    </row>
    <row r="31" spans="1:55" ht="8.25" customHeight="1">
      <c r="A31" s="158" t="s">
        <v>26</v>
      </c>
      <c r="B31" s="159"/>
      <c r="C31" s="159"/>
      <c r="D31" s="159"/>
      <c r="E31" s="159"/>
      <c r="F31" s="159"/>
      <c r="G31" s="159"/>
      <c r="H31" s="159"/>
      <c r="I31" s="159"/>
      <c r="J31" s="159"/>
      <c r="K31" s="159"/>
      <c r="L31" s="159"/>
      <c r="M31" s="159"/>
      <c r="N31" s="159"/>
      <c r="O31" s="159"/>
      <c r="P31" s="159"/>
    </row>
    <row r="32" spans="1:55" ht="36" customHeight="1">
      <c r="A32" s="157" t="s">
        <v>57</v>
      </c>
      <c r="B32" s="157"/>
      <c r="C32" s="157"/>
      <c r="D32" s="157"/>
      <c r="E32" s="157"/>
      <c r="F32" s="157"/>
      <c r="G32" s="157"/>
      <c r="H32" s="157"/>
      <c r="I32" s="120"/>
      <c r="J32" s="120"/>
      <c r="K32" s="120"/>
      <c r="L32" s="123"/>
      <c r="M32" s="124"/>
      <c r="N32" s="120"/>
      <c r="O32" s="122"/>
      <c r="P32" s="120"/>
    </row>
    <row r="33" spans="1:11" ht="76.5" customHeight="1">
      <c r="A33" s="155" t="s">
        <v>58</v>
      </c>
      <c r="B33" s="156"/>
      <c r="C33" s="156"/>
      <c r="D33" s="156"/>
      <c r="E33" s="156"/>
      <c r="F33" s="156"/>
      <c r="G33" s="156"/>
      <c r="H33" s="156"/>
      <c r="K33" s="125"/>
    </row>
  </sheetData>
  <mergeCells count="8">
    <mergeCell ref="M4:R4"/>
    <mergeCell ref="A33:H33"/>
    <mergeCell ref="A32:H32"/>
    <mergeCell ref="A31:P31"/>
    <mergeCell ref="A27:P27"/>
    <mergeCell ref="A28:P28"/>
    <mergeCell ref="A29:P29"/>
    <mergeCell ref="A30:P30"/>
  </mergeCells>
  <phoneticPr fontId="0" type="noConversion"/>
  <printOptions horizontalCentered="1" gridLinesSet="0"/>
  <pageMargins left="0.39370078740157483" right="0.24" top="0.47244094488188981" bottom="0.47244094488188981" header="0.4921259845" footer="0.4921259845"/>
  <pageSetup paperSize="9" scale="73" orientation="portrait" r:id="rId1"/>
  <headerFooter alignWithMargins="0">
    <oddFooter>&amp;R&amp;D/&amp;T/&amp;F</oddFooter>
  </headerFooter>
</worksheet>
</file>

<file path=xl/worksheets/sheet2.xml><?xml version="1.0" encoding="utf-8"?>
<worksheet xmlns="http://schemas.openxmlformats.org/spreadsheetml/2006/main" xmlns:r="http://schemas.openxmlformats.org/officeDocument/2006/relationships">
  <sheetPr>
    <tabColor rgb="FFFF0000"/>
  </sheetPr>
  <dimension ref="A1:O37"/>
  <sheetViews>
    <sheetView workbookViewId="0">
      <selection activeCell="J26" sqref="J26"/>
    </sheetView>
  </sheetViews>
  <sheetFormatPr baseColWidth="10" defaultRowHeight="12.75"/>
  <cols>
    <col min="4" max="4" width="12.5703125" customWidth="1"/>
  </cols>
  <sheetData>
    <row r="1" spans="1:6">
      <c r="A1" s="5"/>
      <c r="B1" s="5"/>
      <c r="C1" s="5"/>
      <c r="D1" s="5"/>
      <c r="E1" s="5"/>
      <c r="F1" s="5"/>
    </row>
    <row r="2" spans="1:6">
      <c r="A2" s="5"/>
      <c r="B2" s="5"/>
      <c r="C2" s="5"/>
      <c r="D2" s="5"/>
      <c r="E2" s="5"/>
      <c r="F2" s="5"/>
    </row>
    <row r="3" spans="1:6">
      <c r="A3" s="5"/>
      <c r="B3" s="5"/>
      <c r="C3" s="5"/>
      <c r="D3" s="5"/>
      <c r="E3" s="5"/>
      <c r="F3" s="5"/>
    </row>
    <row r="4" spans="1:6">
      <c r="A4" s="5"/>
      <c r="B4" s="5"/>
      <c r="C4" s="6"/>
      <c r="D4" s="7" t="s">
        <v>0</v>
      </c>
      <c r="E4" s="7" t="s">
        <v>27</v>
      </c>
      <c r="F4" s="5"/>
    </row>
    <row r="5" spans="1:6">
      <c r="A5" s="5"/>
      <c r="B5" s="5"/>
      <c r="C5" s="8"/>
      <c r="D5" s="9" t="s">
        <v>1</v>
      </c>
      <c r="E5" s="9" t="s">
        <v>1</v>
      </c>
      <c r="F5" s="5"/>
    </row>
    <row r="6" spans="1:6">
      <c r="A6" s="5"/>
      <c r="B6" s="5"/>
      <c r="C6" s="10"/>
      <c r="D6" s="11"/>
      <c r="E6" s="11"/>
      <c r="F6" s="5"/>
    </row>
    <row r="7" spans="1:6">
      <c r="A7" s="5"/>
      <c r="B7" s="5"/>
      <c r="C7" s="12" t="s">
        <v>28</v>
      </c>
      <c r="D7" s="13">
        <f>Tabelle_1!J24</f>
        <v>533205</v>
      </c>
      <c r="E7" s="13">
        <f>Tabelle_1!H24</f>
        <v>79658</v>
      </c>
      <c r="F7" s="5"/>
    </row>
    <row r="8" spans="1:6">
      <c r="A8" s="5"/>
      <c r="B8" s="5"/>
      <c r="C8" s="12"/>
      <c r="D8" s="13"/>
      <c r="E8" s="13"/>
      <c r="F8" s="5"/>
    </row>
    <row r="9" spans="1:6">
      <c r="A9" s="5"/>
      <c r="B9" s="5"/>
      <c r="C9" s="12" t="s">
        <v>29</v>
      </c>
      <c r="D9" s="13">
        <f>C36</f>
        <v>584087</v>
      </c>
      <c r="E9" s="140">
        <v>543697</v>
      </c>
      <c r="F9" s="5"/>
    </row>
    <row r="10" spans="1:6">
      <c r="A10" s="5"/>
      <c r="B10" s="5"/>
      <c r="C10" s="6"/>
      <c r="D10" s="14"/>
      <c r="E10" s="14"/>
      <c r="F10" s="5"/>
    </row>
    <row r="11" spans="1:6">
      <c r="A11" s="5"/>
      <c r="B11" s="5"/>
      <c r="C11" s="10"/>
      <c r="D11" s="13"/>
      <c r="E11" s="13"/>
      <c r="F11" s="5"/>
    </row>
    <row r="12" spans="1:6">
      <c r="A12" s="5"/>
      <c r="B12" s="5"/>
      <c r="C12" s="12" t="s">
        <v>0</v>
      </c>
      <c r="D12" s="13">
        <f>D7+D9</f>
        <v>1117292</v>
      </c>
      <c r="E12" s="13">
        <f>E7+E9</f>
        <v>623355</v>
      </c>
      <c r="F12" s="5"/>
    </row>
    <row r="13" spans="1:6">
      <c r="A13" s="5"/>
      <c r="B13" s="5"/>
      <c r="C13" s="6"/>
      <c r="D13" s="14"/>
      <c r="E13" s="14"/>
      <c r="F13" s="5"/>
    </row>
    <row r="14" spans="1:6">
      <c r="A14" s="5"/>
      <c r="B14" s="5"/>
      <c r="C14" s="10"/>
      <c r="D14" s="13"/>
      <c r="E14" s="13"/>
      <c r="F14" s="5"/>
    </row>
    <row r="15" spans="1:6">
      <c r="A15" s="5"/>
      <c r="B15" s="5"/>
      <c r="C15" s="12" t="s">
        <v>55</v>
      </c>
      <c r="D15" s="15"/>
      <c r="E15" s="15"/>
      <c r="F15" s="5"/>
    </row>
    <row r="16" spans="1:6">
      <c r="A16" s="5"/>
      <c r="B16" s="5"/>
      <c r="C16" s="12" t="s">
        <v>30</v>
      </c>
      <c r="D16" s="143">
        <f>D12/366</f>
        <v>3052.710382513661</v>
      </c>
      <c r="E16" s="143">
        <f>E12/366</f>
        <v>1703.155737704918</v>
      </c>
      <c r="F16" s="5"/>
    </row>
    <row r="17" spans="1:15">
      <c r="A17" s="5"/>
      <c r="B17" s="5"/>
      <c r="C17" s="6"/>
      <c r="D17" s="16"/>
      <c r="E17" s="16"/>
      <c r="F17" s="5"/>
    </row>
    <row r="18" spans="1:15">
      <c r="A18" s="5"/>
      <c r="B18" s="5"/>
      <c r="C18" s="5"/>
      <c r="D18" s="5"/>
      <c r="E18" s="5"/>
      <c r="F18" s="5"/>
    </row>
    <row r="19" spans="1:15">
      <c r="A19" s="5"/>
      <c r="B19" s="5"/>
      <c r="C19" s="5"/>
      <c r="D19" s="5"/>
      <c r="E19" s="5"/>
      <c r="F19" s="5"/>
    </row>
    <row r="20" spans="1:15">
      <c r="A20" s="5"/>
      <c r="B20" s="5"/>
      <c r="C20" s="5"/>
      <c r="D20" s="5"/>
      <c r="E20" s="5"/>
      <c r="F20" s="5"/>
      <c r="O20" s="17"/>
    </row>
    <row r="23" spans="1:15" ht="36.75">
      <c r="A23" s="1" t="s">
        <v>46</v>
      </c>
      <c r="B23" s="2"/>
      <c r="C23" s="3"/>
      <c r="D23" s="4"/>
      <c r="E23" s="4"/>
    </row>
    <row r="24" spans="1:15">
      <c r="A24" s="132" t="s">
        <v>47</v>
      </c>
      <c r="B24" s="132"/>
      <c r="C24" s="133" t="s">
        <v>1</v>
      </c>
      <c r="D24" s="134"/>
      <c r="E24" s="135" t="s">
        <v>2</v>
      </c>
    </row>
    <row r="25" spans="1:15">
      <c r="A25" s="132" t="s">
        <v>3</v>
      </c>
      <c r="B25" s="132"/>
      <c r="C25" s="133">
        <v>311638</v>
      </c>
      <c r="D25" s="135"/>
      <c r="E25" s="136">
        <f t="shared" ref="E25:E36" si="0">C25/C$36*100</f>
        <v>53.354722840946643</v>
      </c>
    </row>
    <row r="26" spans="1:15">
      <c r="A26" s="132" t="s">
        <v>6</v>
      </c>
      <c r="B26" s="132"/>
      <c r="C26" s="133">
        <v>72294</v>
      </c>
      <c r="D26" s="135"/>
      <c r="E26" s="136">
        <f t="shared" si="0"/>
        <v>12.37726571555265</v>
      </c>
    </row>
    <row r="27" spans="1:15">
      <c r="A27" s="132" t="s">
        <v>7</v>
      </c>
      <c r="B27" s="132"/>
      <c r="C27" s="133">
        <v>597</v>
      </c>
      <c r="D27" s="135"/>
      <c r="E27" s="136">
        <f t="shared" si="0"/>
        <v>0.10221080078823873</v>
      </c>
    </row>
    <row r="28" spans="1:15">
      <c r="A28" s="132" t="s">
        <v>8</v>
      </c>
      <c r="B28" s="132"/>
      <c r="C28" s="133">
        <v>9524</v>
      </c>
      <c r="D28" s="135"/>
      <c r="E28" s="136">
        <f t="shared" si="0"/>
        <v>1.6305790062096914</v>
      </c>
    </row>
    <row r="29" spans="1:15">
      <c r="A29" s="132" t="s">
        <v>9</v>
      </c>
      <c r="B29" s="132"/>
      <c r="C29" s="133">
        <v>33933</v>
      </c>
      <c r="D29" s="135"/>
      <c r="E29" s="136">
        <f t="shared" si="0"/>
        <v>5.8095797372651674</v>
      </c>
    </row>
    <row r="30" spans="1:15">
      <c r="A30" s="132" t="s">
        <v>10</v>
      </c>
      <c r="B30" s="132"/>
      <c r="C30" s="133">
        <v>35236</v>
      </c>
      <c r="D30" s="135"/>
      <c r="E30" s="136">
        <f t="shared" si="0"/>
        <v>6.0326629423356453</v>
      </c>
    </row>
    <row r="31" spans="1:15">
      <c r="A31" s="132" t="s">
        <v>11</v>
      </c>
      <c r="B31" s="132"/>
      <c r="C31" s="133">
        <v>57714</v>
      </c>
      <c r="D31" s="135"/>
      <c r="E31" s="136">
        <f t="shared" si="0"/>
        <v>9.8810622390157636</v>
      </c>
    </row>
    <row r="32" spans="1:15">
      <c r="A32" s="132" t="s">
        <v>12</v>
      </c>
      <c r="B32" s="132"/>
      <c r="C32" s="133">
        <v>3231</v>
      </c>
      <c r="D32" s="135"/>
      <c r="E32" s="136">
        <f t="shared" si="0"/>
        <v>0.55317101733132223</v>
      </c>
    </row>
    <row r="33" spans="1:5">
      <c r="A33" s="132" t="s">
        <v>13</v>
      </c>
      <c r="B33" s="132"/>
      <c r="C33" s="133">
        <v>43975</v>
      </c>
      <c r="D33" s="135"/>
      <c r="E33" s="136">
        <f t="shared" si="0"/>
        <v>7.5288441619142361</v>
      </c>
    </row>
    <row r="34" spans="1:5">
      <c r="A34" s="132" t="s">
        <v>53</v>
      </c>
      <c r="B34" s="132"/>
      <c r="C34" s="133">
        <v>902</v>
      </c>
      <c r="D34" s="135"/>
      <c r="E34" s="136">
        <f t="shared" si="0"/>
        <v>0.15442904909713792</v>
      </c>
    </row>
    <row r="35" spans="1:5" ht="13.5" thickBot="1">
      <c r="A35" s="132" t="s">
        <v>48</v>
      </c>
      <c r="B35" s="132"/>
      <c r="C35" s="137">
        <v>15043</v>
      </c>
      <c r="D35" s="138"/>
      <c r="E35" s="136">
        <f t="shared" si="0"/>
        <v>2.5754724895435097</v>
      </c>
    </row>
    <row r="36" spans="1:5" ht="14.25" thickTop="1" thickBot="1">
      <c r="A36" s="132" t="s">
        <v>0</v>
      </c>
      <c r="B36" s="132"/>
      <c r="C36" s="137">
        <f>SUM(C25:C35)</f>
        <v>584087</v>
      </c>
      <c r="D36" s="138"/>
      <c r="E36" s="139">
        <f t="shared" si="0"/>
        <v>100</v>
      </c>
    </row>
    <row r="37" spans="1:5" ht="13.5" thickTop="1"/>
  </sheetData>
  <phoneticPr fontId="0" type="noConversion"/>
  <pageMargins left="0.78740157499999996" right="0.78740157499999996" top="0.98425196900000012" bottom="0.98425196900000012" header="0.49212598450000006" footer="0.49212598450000006"/>
  <pageSetup paperSize="9" orientation="portrait" r:id="rId1"/>
  <headerFooter alignWithMargins="0">
    <oddHeader>&amp;L&amp;"NDRSans_Symbols,Symbols"&amp;14a&amp;"NDRSans,Regular"&amp;11
HA Finanzen&amp;R&amp;D</oddHeader>
  </headerFooter>
</worksheet>
</file>

<file path=xl/worksheets/sheet3.xml><?xml version="1.0" encoding="utf-8"?>
<worksheet xmlns="http://schemas.openxmlformats.org/spreadsheetml/2006/main" xmlns:r="http://schemas.openxmlformats.org/officeDocument/2006/relationships">
  <sheetPr>
    <tabColor rgb="FF00B050"/>
    <pageSetUpPr fitToPage="1"/>
  </sheetPr>
  <dimension ref="A1:EG48"/>
  <sheetViews>
    <sheetView tabSelected="1" zoomScaleNormal="100" zoomScaleSheetLayoutView="100" workbookViewId="0">
      <selection activeCell="T13" sqref="T13"/>
    </sheetView>
  </sheetViews>
  <sheetFormatPr baseColWidth="10" defaultRowHeight="12.75"/>
  <cols>
    <col min="1" max="1" width="26.5703125" style="21" customWidth="1"/>
    <col min="2" max="2" width="1.140625" style="21" customWidth="1"/>
    <col min="3" max="3" width="8.7109375" style="21" customWidth="1"/>
    <col min="4" max="4" width="8.7109375" style="40" customWidth="1"/>
    <col min="5" max="5" width="1.140625" style="21" customWidth="1"/>
    <col min="6" max="6" width="8.7109375" style="21" customWidth="1"/>
    <col min="7" max="7" width="8.7109375" style="40" customWidth="1"/>
    <col min="8" max="8" width="1.140625" style="21" customWidth="1"/>
    <col min="9" max="9" width="8.7109375" style="21" customWidth="1"/>
    <col min="10" max="10" width="8.7109375" style="40" customWidth="1"/>
    <col min="11" max="11" width="1.140625" style="21" customWidth="1"/>
    <col min="12" max="13" width="8.7109375" style="21" customWidth="1"/>
    <col min="14" max="14" width="1.140625" style="21" customWidth="1"/>
    <col min="15" max="15" width="10.42578125" style="21" customWidth="1"/>
    <col min="16" max="16" width="8.7109375" style="40" customWidth="1"/>
    <col min="17" max="17" width="2.28515625" style="21" customWidth="1"/>
    <col min="18" max="18" width="11.42578125" style="22"/>
    <col min="19" max="19" width="5.42578125" style="22" customWidth="1"/>
    <col min="20" max="137" width="11.42578125" style="22"/>
    <col min="138" max="16384" width="11.42578125" style="21"/>
  </cols>
  <sheetData>
    <row r="1" spans="1:137" ht="30" customHeight="1">
      <c r="A1" s="18" t="s">
        <v>31</v>
      </c>
      <c r="B1" s="19"/>
      <c r="C1" s="19"/>
      <c r="D1" s="20"/>
      <c r="F1" s="19"/>
      <c r="G1" s="20"/>
      <c r="I1" s="19"/>
      <c r="J1" s="20"/>
      <c r="L1" s="19"/>
      <c r="M1" s="19"/>
      <c r="O1" s="19"/>
      <c r="P1" s="20"/>
    </row>
    <row r="2" spans="1:137" s="26" customFormat="1" ht="30.75" customHeight="1">
      <c r="A2" s="23"/>
      <c r="B2" s="23"/>
      <c r="C2" s="24" t="s">
        <v>50</v>
      </c>
      <c r="D2" s="25"/>
      <c r="F2" s="24" t="s">
        <v>51</v>
      </c>
      <c r="G2" s="25"/>
      <c r="I2" s="27" t="s">
        <v>32</v>
      </c>
      <c r="J2" s="25"/>
      <c r="L2" s="27" t="s">
        <v>33</v>
      </c>
      <c r="M2" s="28"/>
      <c r="O2" s="24" t="s">
        <v>0</v>
      </c>
      <c r="P2" s="25"/>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row>
    <row r="3" spans="1:137" s="33" customFormat="1" ht="15.95" customHeight="1">
      <c r="A3" s="30"/>
      <c r="B3" s="30"/>
      <c r="C3" s="31" t="s">
        <v>1</v>
      </c>
      <c r="D3" s="32" t="s">
        <v>2</v>
      </c>
      <c r="F3" s="31" t="s">
        <v>1</v>
      </c>
      <c r="G3" s="32" t="s">
        <v>2</v>
      </c>
      <c r="I3" s="31" t="s">
        <v>1</v>
      </c>
      <c r="J3" s="32" t="s">
        <v>2</v>
      </c>
      <c r="L3" s="31" t="s">
        <v>1</v>
      </c>
      <c r="M3" s="34" t="s">
        <v>2</v>
      </c>
      <c r="O3" s="31" t="s">
        <v>1</v>
      </c>
      <c r="P3" s="32" t="s">
        <v>2</v>
      </c>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35"/>
      <c r="BI3" s="35"/>
      <c r="BJ3" s="35"/>
      <c r="BK3" s="35"/>
      <c r="BL3" s="35"/>
      <c r="BM3" s="35"/>
      <c r="BN3" s="35"/>
      <c r="BO3" s="35"/>
      <c r="BP3" s="35"/>
      <c r="BQ3" s="35"/>
      <c r="BR3" s="35"/>
      <c r="BS3" s="35"/>
      <c r="BT3" s="35"/>
      <c r="BU3" s="35"/>
      <c r="BV3" s="35"/>
      <c r="BW3" s="35"/>
      <c r="BX3" s="35"/>
      <c r="BY3" s="35"/>
      <c r="BZ3" s="35"/>
      <c r="CA3" s="35"/>
      <c r="CB3" s="35"/>
      <c r="CC3" s="35"/>
      <c r="CD3" s="35"/>
      <c r="CE3" s="35"/>
      <c r="CF3" s="35"/>
      <c r="CG3" s="35"/>
      <c r="CH3" s="35"/>
      <c r="CI3" s="35"/>
      <c r="CJ3" s="35"/>
      <c r="CK3" s="35"/>
      <c r="CL3" s="35"/>
      <c r="CM3" s="35"/>
      <c r="CN3" s="35"/>
      <c r="CO3" s="35"/>
      <c r="CP3" s="35"/>
      <c r="CQ3" s="35"/>
      <c r="CR3" s="35"/>
      <c r="CS3" s="35"/>
      <c r="CT3" s="35"/>
      <c r="CU3" s="35"/>
      <c r="CV3" s="35"/>
      <c r="CW3" s="35"/>
      <c r="CX3" s="35"/>
      <c r="CY3" s="35"/>
      <c r="CZ3" s="35"/>
      <c r="DA3" s="35"/>
      <c r="DB3" s="35"/>
      <c r="DC3" s="35"/>
      <c r="DD3" s="35"/>
      <c r="DE3" s="35"/>
      <c r="DF3" s="35"/>
      <c r="DG3" s="35"/>
      <c r="DH3" s="35"/>
      <c r="DI3" s="35"/>
      <c r="DJ3" s="35"/>
      <c r="DK3" s="35"/>
      <c r="DL3" s="35"/>
      <c r="DM3" s="35"/>
      <c r="DN3" s="35"/>
      <c r="DO3" s="35"/>
      <c r="DP3" s="35"/>
      <c r="DQ3" s="35"/>
      <c r="DR3" s="35"/>
      <c r="DS3" s="35"/>
      <c r="DT3" s="35"/>
      <c r="DU3" s="35"/>
      <c r="DV3" s="35"/>
      <c r="DW3" s="35"/>
      <c r="DX3" s="35"/>
      <c r="DY3" s="35"/>
      <c r="DZ3" s="35"/>
      <c r="EA3" s="35"/>
      <c r="EB3" s="35"/>
      <c r="EC3" s="35"/>
      <c r="ED3" s="35"/>
      <c r="EE3" s="35"/>
      <c r="EF3" s="35"/>
      <c r="EG3" s="35"/>
    </row>
    <row r="4" spans="1:137" s="33" customFormat="1" ht="15.95" customHeight="1">
      <c r="A4" s="30" t="s">
        <v>34</v>
      </c>
      <c r="B4" s="30"/>
      <c r="C4" s="31"/>
      <c r="D4" s="32"/>
      <c r="F4" s="31"/>
      <c r="G4" s="32"/>
      <c r="I4" s="31"/>
      <c r="J4" s="32"/>
      <c r="L4" s="31"/>
      <c r="M4" s="34"/>
      <c r="O4" s="31"/>
      <c r="P4" s="32"/>
      <c r="R4" s="35"/>
      <c r="S4" s="35"/>
      <c r="T4" s="35"/>
      <c r="U4" s="35"/>
      <c r="V4" s="35"/>
      <c r="W4" s="35"/>
      <c r="X4" s="35"/>
      <c r="Y4" s="35"/>
      <c r="Z4" s="35"/>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35"/>
      <c r="BI4" s="35"/>
      <c r="BJ4" s="35"/>
      <c r="BK4" s="35"/>
      <c r="BL4" s="35"/>
      <c r="BM4" s="35"/>
      <c r="BN4" s="35"/>
      <c r="BO4" s="35"/>
      <c r="BP4" s="35"/>
      <c r="BQ4" s="35"/>
      <c r="BR4" s="35"/>
      <c r="BS4" s="35"/>
      <c r="BT4" s="35"/>
      <c r="BU4" s="35"/>
      <c r="BV4" s="35"/>
      <c r="BW4" s="35"/>
      <c r="BX4" s="35"/>
      <c r="BY4" s="35"/>
      <c r="BZ4" s="35"/>
      <c r="CA4" s="35"/>
      <c r="CB4" s="35"/>
      <c r="CC4" s="35"/>
      <c r="CD4" s="35"/>
      <c r="CE4" s="35"/>
      <c r="CF4" s="35"/>
      <c r="CG4" s="35"/>
      <c r="CH4" s="35"/>
      <c r="CI4" s="35"/>
      <c r="CJ4" s="35"/>
      <c r="CK4" s="35"/>
      <c r="CL4" s="35"/>
      <c r="CM4" s="35"/>
      <c r="CN4" s="35"/>
      <c r="CO4" s="35"/>
      <c r="CP4" s="35"/>
      <c r="CQ4" s="35"/>
      <c r="CR4" s="35"/>
      <c r="CS4" s="35"/>
      <c r="CT4" s="35"/>
      <c r="CU4" s="35"/>
      <c r="CV4" s="35"/>
      <c r="CW4" s="35"/>
      <c r="CX4" s="35"/>
      <c r="CY4" s="35"/>
      <c r="CZ4" s="35"/>
      <c r="DA4" s="35"/>
      <c r="DB4" s="35"/>
      <c r="DC4" s="35"/>
      <c r="DD4" s="35"/>
      <c r="DE4" s="35"/>
      <c r="DF4" s="35"/>
      <c r="DG4" s="35"/>
      <c r="DH4" s="35"/>
      <c r="DI4" s="35"/>
      <c r="DJ4" s="35"/>
      <c r="DK4" s="35"/>
      <c r="DL4" s="35"/>
      <c r="DM4" s="35"/>
      <c r="DN4" s="35"/>
      <c r="DO4" s="35"/>
      <c r="DP4" s="35"/>
      <c r="DQ4" s="35"/>
      <c r="DR4" s="35"/>
      <c r="DS4" s="35"/>
      <c r="DT4" s="35"/>
      <c r="DU4" s="35"/>
      <c r="DV4" s="35"/>
      <c r="DW4" s="35"/>
      <c r="DX4" s="35"/>
      <c r="DY4" s="35"/>
      <c r="DZ4" s="35"/>
      <c r="EA4" s="35"/>
      <c r="EB4" s="35"/>
      <c r="EC4" s="35"/>
      <c r="ED4" s="35"/>
      <c r="EE4" s="35"/>
      <c r="EF4" s="35"/>
      <c r="EG4" s="35"/>
    </row>
    <row r="5" spans="1:137" s="33" customFormat="1" ht="15.95" customHeight="1">
      <c r="A5" s="30" t="s">
        <v>35</v>
      </c>
      <c r="B5" s="30"/>
      <c r="C5" s="31">
        <v>243178</v>
      </c>
      <c r="D5" s="147">
        <f>C5/C$16*100</f>
        <v>46.266742770167433</v>
      </c>
      <c r="F5" s="151">
        <v>241292</v>
      </c>
      <c r="G5" s="147">
        <f>F5/F$16*100</f>
        <v>44.804177157839227</v>
      </c>
      <c r="I5" s="31">
        <v>271326</v>
      </c>
      <c r="J5" s="147">
        <f>I5/I$16*100</f>
        <v>50.192853059842726</v>
      </c>
      <c r="L5" s="31">
        <v>294704</v>
      </c>
      <c r="M5" s="147">
        <f>L5/L$16*100</f>
        <v>52.582521500196265</v>
      </c>
      <c r="O5" s="31">
        <f>C5+F5+I5+L5</f>
        <v>1050500</v>
      </c>
      <c r="P5" s="147">
        <f>O5/O$16*100</f>
        <v>48.518018174050596</v>
      </c>
      <c r="R5" s="37"/>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5"/>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5"/>
      <c r="DO5" s="35"/>
      <c r="DP5" s="35"/>
      <c r="DQ5" s="35"/>
      <c r="DR5" s="35"/>
      <c r="DS5" s="35"/>
      <c r="DT5" s="35"/>
      <c r="DU5" s="35"/>
      <c r="DV5" s="35"/>
      <c r="DW5" s="35"/>
      <c r="DX5" s="35"/>
      <c r="DY5" s="35"/>
      <c r="DZ5" s="35"/>
      <c r="EA5" s="35"/>
      <c r="EB5" s="35"/>
      <c r="EC5" s="35"/>
      <c r="ED5" s="35"/>
      <c r="EE5" s="35"/>
      <c r="EF5" s="35"/>
      <c r="EG5" s="35"/>
    </row>
    <row r="6" spans="1:137" s="33" customFormat="1" ht="15.95" customHeight="1">
      <c r="A6" s="30" t="s">
        <v>36</v>
      </c>
      <c r="B6" s="30"/>
      <c r="C6" s="31">
        <v>55038</v>
      </c>
      <c r="D6" s="147">
        <f>C6/C$16*100</f>
        <v>10.471461187214611</v>
      </c>
      <c r="F6" s="31">
        <v>58263</v>
      </c>
      <c r="G6" s="147">
        <f>F6/F$16*100</f>
        <v>10.818534281066869</v>
      </c>
      <c r="I6" s="31">
        <v>58465</v>
      </c>
      <c r="J6" s="147">
        <f>I6/I$16*100</f>
        <v>10.815495581491286</v>
      </c>
      <c r="L6" s="31">
        <v>45518</v>
      </c>
      <c r="M6" s="147">
        <f>L6/L$16*100</f>
        <v>8.1215430182350214</v>
      </c>
      <c r="O6" s="31">
        <f>C6+F6+I6+L6</f>
        <v>217284</v>
      </c>
      <c r="P6" s="147">
        <f>O6/O$16*100</f>
        <v>10.035401295507292</v>
      </c>
      <c r="R6" s="37"/>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c r="BT6" s="35"/>
      <c r="BU6" s="35"/>
      <c r="BV6" s="35"/>
      <c r="BW6" s="35"/>
      <c r="BX6" s="35"/>
      <c r="BY6" s="35"/>
      <c r="BZ6" s="35"/>
      <c r="CA6" s="35"/>
      <c r="CB6" s="35"/>
      <c r="CC6" s="35"/>
      <c r="CD6" s="35"/>
      <c r="CE6" s="35"/>
      <c r="CF6" s="35"/>
      <c r="CG6" s="35"/>
      <c r="CH6" s="35"/>
      <c r="CI6" s="35"/>
      <c r="CJ6" s="35"/>
      <c r="CK6" s="35"/>
      <c r="CL6" s="35"/>
      <c r="CM6" s="35"/>
      <c r="CN6" s="35"/>
      <c r="CO6" s="35"/>
      <c r="CP6" s="35"/>
      <c r="CQ6" s="35"/>
      <c r="CR6" s="35"/>
      <c r="CS6" s="35"/>
      <c r="CT6" s="35"/>
      <c r="CU6" s="35"/>
      <c r="CV6" s="35"/>
      <c r="CW6" s="35"/>
      <c r="CX6" s="35"/>
      <c r="CY6" s="35"/>
      <c r="CZ6" s="35"/>
      <c r="DA6" s="35"/>
      <c r="DB6" s="35"/>
      <c r="DC6" s="35"/>
      <c r="DD6" s="35"/>
      <c r="DE6" s="35"/>
      <c r="DF6" s="35"/>
      <c r="DG6" s="35"/>
      <c r="DH6" s="35"/>
      <c r="DI6" s="35"/>
      <c r="DJ6" s="35"/>
      <c r="DK6" s="35"/>
      <c r="DL6" s="35"/>
      <c r="DM6" s="35"/>
      <c r="DN6" s="35"/>
      <c r="DO6" s="35"/>
      <c r="DP6" s="35"/>
      <c r="DQ6" s="35"/>
      <c r="DR6" s="35"/>
      <c r="DS6" s="35"/>
      <c r="DT6" s="35"/>
      <c r="DU6" s="35"/>
      <c r="DV6" s="35"/>
      <c r="DW6" s="35"/>
      <c r="DX6" s="35"/>
      <c r="DY6" s="35"/>
      <c r="DZ6" s="35"/>
      <c r="EA6" s="35"/>
      <c r="EB6" s="35"/>
      <c r="EC6" s="35"/>
      <c r="ED6" s="35"/>
      <c r="EE6" s="35"/>
      <c r="EF6" s="35"/>
      <c r="EG6" s="35"/>
    </row>
    <row r="7" spans="1:137" s="33" customFormat="1" ht="15.95" customHeight="1">
      <c r="A7" s="30" t="s">
        <v>11</v>
      </c>
      <c r="B7" s="30"/>
      <c r="C7" s="31">
        <v>143514</v>
      </c>
      <c r="D7" s="147">
        <f>C7/C$16*100</f>
        <v>27.304794520547944</v>
      </c>
      <c r="F7" s="31">
        <v>195086</v>
      </c>
      <c r="G7" s="147">
        <f>F7/F$16*100</f>
        <v>36.224440532691609</v>
      </c>
      <c r="I7" s="31">
        <v>186864</v>
      </c>
      <c r="J7" s="147">
        <f>I7/I$16*100</f>
        <v>34.568147889160826</v>
      </c>
      <c r="L7" s="31">
        <v>182353</v>
      </c>
      <c r="M7" s="147">
        <f>L7/L$16*100</f>
        <v>32.536309460086358</v>
      </c>
      <c r="O7" s="31">
        <f>C7+F7+I7+L7</f>
        <v>707817</v>
      </c>
      <c r="P7" s="147">
        <f>O7/O$16*100</f>
        <v>32.690983407807686</v>
      </c>
      <c r="R7" s="37"/>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c r="BT7" s="35"/>
      <c r="BU7" s="35"/>
      <c r="BV7" s="35"/>
      <c r="BW7" s="35"/>
      <c r="BX7" s="35"/>
      <c r="BY7" s="35"/>
      <c r="BZ7" s="35"/>
      <c r="CA7" s="35"/>
      <c r="CB7" s="35"/>
      <c r="CC7" s="35"/>
      <c r="CD7" s="35"/>
      <c r="CE7" s="35"/>
      <c r="CF7" s="35"/>
      <c r="CG7" s="35"/>
      <c r="CH7" s="35"/>
      <c r="CI7" s="35"/>
      <c r="CJ7" s="35"/>
      <c r="CK7" s="35"/>
      <c r="CL7" s="35"/>
      <c r="CM7" s="35"/>
      <c r="CN7" s="35"/>
      <c r="CO7" s="35"/>
      <c r="CP7" s="35"/>
      <c r="CQ7" s="35"/>
      <c r="CR7" s="35"/>
      <c r="CS7" s="35"/>
      <c r="CT7" s="35"/>
      <c r="CU7" s="35"/>
      <c r="CV7" s="35"/>
      <c r="CW7" s="35"/>
      <c r="CX7" s="35"/>
      <c r="CY7" s="35"/>
      <c r="CZ7" s="35"/>
      <c r="DA7" s="35"/>
      <c r="DB7" s="35"/>
      <c r="DC7" s="35"/>
      <c r="DD7" s="35"/>
      <c r="DE7" s="35"/>
      <c r="DF7" s="35"/>
      <c r="DG7" s="35"/>
      <c r="DH7" s="35"/>
      <c r="DI7" s="35"/>
      <c r="DJ7" s="35"/>
      <c r="DK7" s="35"/>
      <c r="DL7" s="35"/>
      <c r="DM7" s="35"/>
      <c r="DN7" s="35"/>
      <c r="DO7" s="35"/>
      <c r="DP7" s="35"/>
      <c r="DQ7" s="35"/>
      <c r="DR7" s="35"/>
      <c r="DS7" s="35"/>
      <c r="DT7" s="35"/>
      <c r="DU7" s="35"/>
      <c r="DV7" s="35"/>
      <c r="DW7" s="35"/>
      <c r="DX7" s="35"/>
      <c r="DY7" s="35"/>
      <c r="DZ7" s="35"/>
      <c r="EA7" s="35"/>
      <c r="EB7" s="35"/>
      <c r="EC7" s="35"/>
      <c r="ED7" s="35"/>
      <c r="EE7" s="35"/>
      <c r="EF7" s="35"/>
      <c r="EG7" s="35"/>
    </row>
    <row r="8" spans="1:137" s="33" customFormat="1" ht="15.95" customHeight="1">
      <c r="A8" s="30"/>
      <c r="B8" s="30"/>
      <c r="C8" s="31"/>
      <c r="D8" s="32"/>
      <c r="F8" s="31"/>
      <c r="G8" s="32"/>
      <c r="I8" s="31"/>
      <c r="J8" s="32"/>
      <c r="L8" s="31"/>
      <c r="M8" s="32"/>
      <c r="O8" s="31"/>
      <c r="P8" s="32"/>
      <c r="R8" s="37"/>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c r="BT8" s="35"/>
      <c r="BU8" s="35"/>
      <c r="BV8" s="35"/>
      <c r="BW8" s="35"/>
      <c r="BX8" s="35"/>
      <c r="BY8" s="35"/>
      <c r="BZ8" s="35"/>
      <c r="CA8" s="35"/>
      <c r="CB8" s="35"/>
      <c r="CC8" s="35"/>
      <c r="CD8" s="35"/>
      <c r="CE8" s="35"/>
      <c r="CF8" s="35"/>
      <c r="CG8" s="35"/>
      <c r="CH8" s="35"/>
      <c r="CI8" s="35"/>
      <c r="CJ8" s="35"/>
      <c r="CK8" s="35"/>
      <c r="CL8" s="35"/>
      <c r="CM8" s="35"/>
      <c r="CN8" s="35"/>
      <c r="CO8" s="35"/>
      <c r="CP8" s="35"/>
      <c r="CQ8" s="35"/>
      <c r="CR8" s="35"/>
      <c r="CS8" s="35"/>
      <c r="CT8" s="35"/>
      <c r="CU8" s="35"/>
      <c r="CV8" s="35"/>
      <c r="CW8" s="35"/>
      <c r="CX8" s="35"/>
      <c r="CY8" s="35"/>
      <c r="CZ8" s="35"/>
      <c r="DA8" s="35"/>
      <c r="DB8" s="35"/>
      <c r="DC8" s="35"/>
      <c r="DD8" s="35"/>
      <c r="DE8" s="35"/>
      <c r="DF8" s="35"/>
      <c r="DG8" s="35"/>
      <c r="DH8" s="35"/>
      <c r="DI8" s="35"/>
      <c r="DJ8" s="35"/>
      <c r="DK8" s="35"/>
      <c r="DL8" s="35"/>
      <c r="DM8" s="35"/>
      <c r="DN8" s="35"/>
      <c r="DO8" s="35"/>
      <c r="DP8" s="35"/>
      <c r="DQ8" s="35"/>
      <c r="DR8" s="35"/>
      <c r="DS8" s="35"/>
      <c r="DT8" s="35"/>
      <c r="DU8" s="35"/>
      <c r="DV8" s="35"/>
      <c r="DW8" s="35"/>
      <c r="DX8" s="35"/>
      <c r="DY8" s="35"/>
      <c r="DZ8" s="35"/>
      <c r="EA8" s="35"/>
      <c r="EB8" s="35"/>
      <c r="EC8" s="35"/>
      <c r="ED8" s="35"/>
      <c r="EE8" s="35"/>
      <c r="EF8" s="35"/>
      <c r="EG8" s="35"/>
    </row>
    <row r="9" spans="1:137" s="33" customFormat="1" ht="15.95" customHeight="1">
      <c r="A9" s="30" t="s">
        <v>37</v>
      </c>
      <c r="B9" s="30"/>
      <c r="C9" s="31"/>
      <c r="D9" s="32"/>
      <c r="F9" s="31"/>
      <c r="G9" s="32"/>
      <c r="I9" s="31"/>
      <c r="J9" s="32"/>
      <c r="L9" s="31"/>
      <c r="M9" s="32"/>
      <c r="O9" s="31"/>
      <c r="P9" s="32"/>
      <c r="R9" s="37"/>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c r="BT9" s="35"/>
      <c r="BU9" s="35"/>
      <c r="BV9" s="35"/>
      <c r="BW9" s="35"/>
      <c r="BX9" s="35"/>
      <c r="BY9" s="35"/>
      <c r="BZ9" s="35"/>
      <c r="CA9" s="35"/>
      <c r="CB9" s="35"/>
      <c r="CC9" s="35"/>
      <c r="CD9" s="35"/>
      <c r="CE9" s="35"/>
      <c r="CF9" s="35"/>
      <c r="CG9" s="35"/>
      <c r="CH9" s="35"/>
      <c r="CI9" s="35"/>
      <c r="CJ9" s="35"/>
      <c r="CK9" s="35"/>
      <c r="CL9" s="35"/>
      <c r="CM9" s="35"/>
      <c r="CN9" s="35"/>
      <c r="CO9" s="35"/>
      <c r="CP9" s="35"/>
      <c r="CQ9" s="35"/>
      <c r="CR9" s="35"/>
      <c r="CS9" s="35"/>
      <c r="CT9" s="35"/>
      <c r="CU9" s="35"/>
      <c r="CV9" s="35"/>
      <c r="CW9" s="35"/>
      <c r="CX9" s="35"/>
      <c r="CY9" s="35"/>
      <c r="CZ9" s="35"/>
      <c r="DA9" s="35"/>
      <c r="DB9" s="35"/>
      <c r="DC9" s="35"/>
      <c r="DD9" s="35"/>
      <c r="DE9" s="35"/>
      <c r="DF9" s="35"/>
      <c r="DG9" s="35"/>
      <c r="DH9" s="35"/>
      <c r="DI9" s="35"/>
      <c r="DJ9" s="35"/>
      <c r="DK9" s="35"/>
      <c r="DL9" s="35"/>
      <c r="DM9" s="35"/>
      <c r="DN9" s="35"/>
      <c r="DO9" s="35"/>
      <c r="DP9" s="35"/>
      <c r="DQ9" s="35"/>
      <c r="DR9" s="35"/>
      <c r="DS9" s="35"/>
      <c r="DT9" s="35"/>
      <c r="DU9" s="35"/>
      <c r="DV9" s="35"/>
      <c r="DW9" s="35"/>
      <c r="DX9" s="35"/>
      <c r="DY9" s="35"/>
      <c r="DZ9" s="35"/>
      <c r="EA9" s="35"/>
      <c r="EB9" s="35"/>
      <c r="EC9" s="35"/>
      <c r="ED9" s="35"/>
      <c r="EE9" s="35"/>
      <c r="EF9" s="35"/>
      <c r="EG9" s="35"/>
    </row>
    <row r="10" spans="1:137" s="33" customFormat="1" ht="15.95" customHeight="1">
      <c r="A10" s="30" t="s">
        <v>38</v>
      </c>
      <c r="B10" s="30"/>
      <c r="C10" s="31">
        <v>0</v>
      </c>
      <c r="D10" s="147">
        <f>C10/C$16*100</f>
        <v>0</v>
      </c>
      <c r="F10" s="31">
        <v>17264</v>
      </c>
      <c r="G10" s="147">
        <f>F10/F$16*100</f>
        <v>3.2056566916969333</v>
      </c>
      <c r="I10" s="31">
        <v>0</v>
      </c>
      <c r="J10" s="147">
        <f>I10/I$16*100</f>
        <v>0</v>
      </c>
      <c r="L10" s="31">
        <v>0</v>
      </c>
      <c r="M10" s="147">
        <f>L10/L$16*100</f>
        <v>0</v>
      </c>
      <c r="O10" s="31">
        <f>C10+F10+I10+L10</f>
        <v>17264</v>
      </c>
      <c r="P10" s="147">
        <f>O10/O$16*100</f>
        <v>0.79734894408073254</v>
      </c>
      <c r="R10" s="37"/>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row>
    <row r="11" spans="1:137" s="33" customFormat="1" ht="15.95" customHeight="1">
      <c r="A11" s="30" t="s">
        <v>39</v>
      </c>
      <c r="B11" s="30"/>
      <c r="C11" s="31">
        <v>83870</v>
      </c>
      <c r="D11" s="147">
        <f>C11/C$16*100</f>
        <v>15.957001522070016</v>
      </c>
      <c r="F11" s="31">
        <v>26643</v>
      </c>
      <c r="G11" s="147">
        <f>F11/F$16*100</f>
        <v>4.9471913367053633</v>
      </c>
      <c r="I11" s="31">
        <v>23912</v>
      </c>
      <c r="J11" s="147">
        <f>I11/I$16*100</f>
        <v>4.4235034695051674</v>
      </c>
      <c r="L11" s="31">
        <v>37885</v>
      </c>
      <c r="M11" s="147">
        <f>L11/L$16*100</f>
        <v>6.7596260214823536</v>
      </c>
      <c r="O11" s="31">
        <f>C11+F11+I11+L11</f>
        <v>172310</v>
      </c>
      <c r="P11" s="147">
        <f>O11/O$16*100</f>
        <v>7.9582481785536965</v>
      </c>
      <c r="R11" s="37"/>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row>
    <row r="12" spans="1:137" s="33" customFormat="1" ht="15.95" customHeight="1">
      <c r="A12" s="30" t="s">
        <v>40</v>
      </c>
      <c r="B12" s="30"/>
      <c r="C12" s="31">
        <v>0</v>
      </c>
      <c r="D12" s="147">
        <f>C12/C$16*100</f>
        <v>0</v>
      </c>
      <c r="F12" s="31">
        <v>0</v>
      </c>
      <c r="G12" s="147">
        <f>F12/F$16*100</f>
        <v>0</v>
      </c>
      <c r="I12" s="31">
        <v>0</v>
      </c>
      <c r="J12" s="147">
        <f>I12/I$16*100</f>
        <v>0</v>
      </c>
      <c r="L12" s="31">
        <v>0</v>
      </c>
      <c r="M12" s="147">
        <f>L12/L$16*100</f>
        <v>0</v>
      </c>
      <c r="O12" s="31">
        <f>C12+F12+I12+L12</f>
        <v>0</v>
      </c>
      <c r="P12" s="147">
        <f>O12/O$16*100</f>
        <v>0</v>
      </c>
      <c r="R12" s="37"/>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row>
    <row r="13" spans="1:137" s="33" customFormat="1" ht="15.95" customHeight="1">
      <c r="A13" s="30"/>
      <c r="B13" s="30"/>
      <c r="C13" s="31"/>
      <c r="D13" s="32"/>
      <c r="F13" s="31"/>
      <c r="G13" s="32"/>
      <c r="I13" s="31"/>
      <c r="J13" s="32"/>
      <c r="L13" s="31"/>
      <c r="M13" s="32"/>
      <c r="O13" s="31"/>
      <c r="P13" s="32"/>
      <c r="R13" s="37"/>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c r="BT13" s="35"/>
      <c r="BU13" s="35"/>
      <c r="BV13" s="35"/>
      <c r="BW13" s="35"/>
      <c r="BX13" s="35"/>
      <c r="BY13" s="35"/>
      <c r="BZ13" s="35"/>
      <c r="CA13" s="35"/>
      <c r="CB13" s="35"/>
      <c r="CC13" s="35"/>
      <c r="CD13" s="35"/>
      <c r="CE13" s="35"/>
      <c r="CF13" s="35"/>
      <c r="CG13" s="35"/>
      <c r="CH13" s="35"/>
      <c r="CI13" s="35"/>
      <c r="CJ13" s="35"/>
      <c r="CK13" s="35"/>
      <c r="CL13" s="35"/>
      <c r="CM13" s="35"/>
      <c r="CN13" s="35"/>
      <c r="CO13" s="35"/>
      <c r="CP13" s="35"/>
      <c r="CQ13" s="35"/>
      <c r="CR13" s="35"/>
      <c r="CS13" s="35"/>
      <c r="CT13" s="35"/>
      <c r="CU13" s="35"/>
      <c r="CV13" s="35"/>
      <c r="CW13" s="35"/>
      <c r="CX13" s="35"/>
      <c r="CY13" s="35"/>
      <c r="CZ13" s="35"/>
      <c r="DA13" s="35"/>
      <c r="DB13" s="35"/>
      <c r="DC13" s="35"/>
      <c r="DD13" s="35"/>
      <c r="DE13" s="35"/>
      <c r="DF13" s="35"/>
      <c r="DG13" s="35"/>
      <c r="DH13" s="35"/>
      <c r="DI13" s="35"/>
      <c r="DJ13" s="35"/>
      <c r="DK13" s="35"/>
      <c r="DL13" s="35"/>
      <c r="DM13" s="35"/>
      <c r="DN13" s="35"/>
      <c r="DO13" s="35"/>
      <c r="DP13" s="35"/>
      <c r="DQ13" s="35"/>
      <c r="DR13" s="35"/>
      <c r="DS13" s="35"/>
      <c r="DT13" s="35"/>
      <c r="DU13" s="35"/>
      <c r="DV13" s="35"/>
      <c r="DW13" s="35"/>
      <c r="DX13" s="35"/>
      <c r="DY13" s="35"/>
      <c r="DZ13" s="35"/>
      <c r="EA13" s="35"/>
      <c r="EB13" s="35"/>
      <c r="EC13" s="35"/>
      <c r="ED13" s="35"/>
      <c r="EE13" s="35"/>
      <c r="EF13" s="35"/>
      <c r="EG13" s="35"/>
    </row>
    <row r="14" spans="1:137" s="33" customFormat="1" ht="15.95" customHeight="1">
      <c r="A14" s="30" t="s">
        <v>23</v>
      </c>
      <c r="B14" s="30"/>
      <c r="C14" s="31">
        <v>0</v>
      </c>
      <c r="D14" s="32">
        <f>ROUND(C14/C$16*100,1)</f>
        <v>0</v>
      </c>
      <c r="F14" s="31">
        <v>0</v>
      </c>
      <c r="G14" s="32">
        <f>ROUND(F14/F$16*100,1)</f>
        <v>0</v>
      </c>
      <c r="I14" s="31">
        <v>0</v>
      </c>
      <c r="J14" s="32">
        <f>ROUND(I14/I$16*100,1)</f>
        <v>0</v>
      </c>
      <c r="L14" s="31">
        <v>0</v>
      </c>
      <c r="M14" s="32">
        <f>ROUND(L14/L$16*100,1)</f>
        <v>0</v>
      </c>
      <c r="O14" s="31">
        <f>C14+F14+I14+L14</f>
        <v>0</v>
      </c>
      <c r="P14" s="32">
        <f>ROUND(O14/O$16*100,1)</f>
        <v>0</v>
      </c>
      <c r="R14" s="37"/>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row>
    <row r="15" spans="1:137" s="33" customFormat="1" ht="15.95" customHeight="1" thickBot="1">
      <c r="A15" s="30" t="s">
        <v>41</v>
      </c>
      <c r="B15" s="30"/>
      <c r="C15" s="148">
        <v>0</v>
      </c>
      <c r="D15" s="149">
        <f>ROUND(C15/C$16*100,1)</f>
        <v>0</v>
      </c>
      <c r="F15" s="148">
        <v>0</v>
      </c>
      <c r="G15" s="149">
        <f>ROUND(F15/F$16*100,1)</f>
        <v>0</v>
      </c>
      <c r="I15" s="148">
        <v>0</v>
      </c>
      <c r="J15" s="149">
        <f>ROUND(I15/I$16*100,1)</f>
        <v>0</v>
      </c>
      <c r="L15" s="148">
        <v>0</v>
      </c>
      <c r="M15" s="149">
        <f>ROUND(L15/L$16*100,1)</f>
        <v>0</v>
      </c>
      <c r="O15" s="152">
        <f>C15+F15+I15+L15</f>
        <v>0</v>
      </c>
      <c r="P15" s="149">
        <f>ROUND(O15/O$16*100,1)</f>
        <v>0</v>
      </c>
      <c r="R15" s="37"/>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c r="BT15" s="35"/>
      <c r="BU15" s="35"/>
      <c r="BV15" s="35"/>
      <c r="BW15" s="35"/>
      <c r="BX15" s="35"/>
      <c r="BY15" s="35"/>
      <c r="BZ15" s="35"/>
      <c r="CA15" s="35"/>
      <c r="CB15" s="35"/>
      <c r="CC15" s="35"/>
      <c r="CD15" s="35"/>
      <c r="CE15" s="35"/>
      <c r="CF15" s="35"/>
      <c r="CG15" s="35"/>
      <c r="CH15" s="35"/>
      <c r="CI15" s="35"/>
      <c r="CJ15" s="35"/>
      <c r="CK15" s="35"/>
      <c r="CL15" s="35"/>
      <c r="CM15" s="35"/>
      <c r="CN15" s="35"/>
      <c r="CO15" s="35"/>
      <c r="CP15" s="35"/>
      <c r="CQ15" s="35"/>
      <c r="CR15" s="35"/>
      <c r="CS15" s="35"/>
      <c r="CT15" s="35"/>
      <c r="CU15" s="35"/>
      <c r="CV15" s="35"/>
      <c r="CW15" s="35"/>
      <c r="CX15" s="35"/>
      <c r="CY15" s="35"/>
      <c r="CZ15" s="35"/>
      <c r="DA15" s="35"/>
      <c r="DB15" s="35"/>
      <c r="DC15" s="35"/>
      <c r="DD15" s="35"/>
      <c r="DE15" s="35"/>
      <c r="DF15" s="35"/>
      <c r="DG15" s="35"/>
      <c r="DH15" s="35"/>
      <c r="DI15" s="35"/>
      <c r="DJ15" s="35"/>
      <c r="DK15" s="35"/>
      <c r="DL15" s="35"/>
      <c r="DM15" s="35"/>
      <c r="DN15" s="35"/>
      <c r="DO15" s="35"/>
      <c r="DP15" s="35"/>
      <c r="DQ15" s="35"/>
      <c r="DR15" s="35"/>
      <c r="DS15" s="35"/>
      <c r="DT15" s="35"/>
      <c r="DU15" s="35"/>
      <c r="DV15" s="35"/>
      <c r="DW15" s="35"/>
      <c r="DX15" s="35"/>
      <c r="DY15" s="35"/>
      <c r="DZ15" s="35"/>
      <c r="EA15" s="35"/>
      <c r="EB15" s="35"/>
      <c r="EC15" s="35"/>
      <c r="ED15" s="35"/>
      <c r="EE15" s="35"/>
      <c r="EF15" s="35"/>
      <c r="EG15" s="35"/>
    </row>
    <row r="16" spans="1:137" s="33" customFormat="1" ht="14.25" thickTop="1" thickBot="1">
      <c r="A16" s="30" t="s">
        <v>0</v>
      </c>
      <c r="B16" s="30"/>
      <c r="C16" s="148">
        <f>SUM(C5:C15)</f>
        <v>525600</v>
      </c>
      <c r="D16" s="150">
        <f>SUM(D5:D15)</f>
        <v>100</v>
      </c>
      <c r="F16" s="148">
        <f>SUM(F5:F15)</f>
        <v>538548</v>
      </c>
      <c r="G16" s="150">
        <f>SUM(G5:G15)</f>
        <v>99.999999999999986</v>
      </c>
      <c r="I16" s="148">
        <f>SUM(I4:I15)</f>
        <v>540567</v>
      </c>
      <c r="J16" s="150">
        <f>SUM(J5:J15)</f>
        <v>100</v>
      </c>
      <c r="L16" s="148">
        <f>SUM(L5:L15)</f>
        <v>560460</v>
      </c>
      <c r="M16" s="150">
        <f>SUM(M5:M15)</f>
        <v>100</v>
      </c>
      <c r="O16" s="148">
        <f>SUM(O5:O15)</f>
        <v>2165175</v>
      </c>
      <c r="P16" s="150">
        <f>SUM(P5:P15)</f>
        <v>100.00000000000001</v>
      </c>
      <c r="R16" s="37"/>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5"/>
      <c r="BY16" s="35"/>
      <c r="BZ16" s="35"/>
      <c r="CA16" s="35"/>
      <c r="CB16" s="35"/>
      <c r="CC16" s="35"/>
      <c r="CD16" s="35"/>
      <c r="CE16" s="35"/>
      <c r="CF16" s="35"/>
      <c r="CG16" s="35"/>
      <c r="CH16" s="35"/>
      <c r="CI16" s="35"/>
      <c r="CJ16" s="35"/>
      <c r="CK16" s="35"/>
      <c r="CL16" s="35"/>
      <c r="CM16" s="35"/>
      <c r="CN16" s="35"/>
      <c r="CO16" s="35"/>
      <c r="CP16" s="35"/>
      <c r="CQ16" s="35"/>
      <c r="CR16" s="35"/>
      <c r="CS16" s="35"/>
      <c r="CT16" s="35"/>
      <c r="CU16" s="35"/>
      <c r="CV16" s="35"/>
      <c r="CW16" s="35"/>
      <c r="CX16" s="35"/>
      <c r="CY16" s="35"/>
      <c r="CZ16" s="35"/>
      <c r="DA16" s="35"/>
      <c r="DB16" s="35"/>
      <c r="DC16" s="35"/>
      <c r="DD16" s="35"/>
      <c r="DE16" s="35"/>
      <c r="DF16" s="35"/>
      <c r="DG16" s="35"/>
      <c r="DH16" s="35"/>
      <c r="DI16" s="35"/>
      <c r="DJ16" s="35"/>
      <c r="DK16" s="35"/>
      <c r="DL16" s="35"/>
      <c r="DM16" s="35"/>
      <c r="DN16" s="35"/>
      <c r="DO16" s="35"/>
      <c r="DP16" s="35"/>
      <c r="DQ16" s="35"/>
      <c r="DR16" s="35"/>
      <c r="DS16" s="35"/>
      <c r="DT16" s="35"/>
      <c r="DU16" s="35"/>
      <c r="DV16" s="35"/>
      <c r="DW16" s="35"/>
      <c r="DX16" s="35"/>
      <c r="DY16" s="35"/>
      <c r="DZ16" s="35"/>
      <c r="EA16" s="35"/>
      <c r="EB16" s="35"/>
      <c r="EC16" s="35"/>
      <c r="ED16" s="35"/>
      <c r="EE16" s="35"/>
      <c r="EF16" s="35"/>
      <c r="EG16" s="35"/>
    </row>
    <row r="17" spans="1:137" s="33" customFormat="1" ht="13.5" thickTop="1">
      <c r="A17" s="36"/>
      <c r="B17" s="36"/>
      <c r="C17" s="37"/>
      <c r="D17" s="38"/>
      <c r="F17" s="37"/>
      <c r="G17" s="38"/>
      <c r="I17" s="37"/>
      <c r="J17" s="38"/>
      <c r="L17" s="37"/>
      <c r="M17" s="38"/>
      <c r="O17" s="37"/>
      <c r="P17" s="38"/>
      <c r="R17" s="37"/>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row>
    <row r="18" spans="1:137" s="33" customFormat="1">
      <c r="A18" s="36" t="s">
        <v>42</v>
      </c>
      <c r="B18" s="36"/>
      <c r="C18" s="37">
        <v>172802</v>
      </c>
      <c r="D18" s="38">
        <f>C18/(C18+C19)*100</f>
        <v>32.877092846270926</v>
      </c>
      <c r="E18" s="35"/>
      <c r="F18" s="37">
        <v>178150</v>
      </c>
      <c r="G18" s="38">
        <f>F18/(F18+F19)*100</f>
        <v>33.079688347185396</v>
      </c>
      <c r="H18" s="35"/>
      <c r="I18" s="37">
        <v>223613</v>
      </c>
      <c r="J18" s="38">
        <f>I18/(I18+I19)*100</f>
        <v>41.366380115693332</v>
      </c>
      <c r="K18" s="35"/>
      <c r="L18" s="37">
        <v>191476</v>
      </c>
      <c r="M18" s="38">
        <f>L18/(L18+L19)*100</f>
        <v>34.164079506119968</v>
      </c>
      <c r="N18" s="35"/>
      <c r="O18" s="37">
        <f>C18+F18+I18+L18</f>
        <v>766041</v>
      </c>
      <c r="P18" s="38">
        <f>O18/(O18+O19)*100</f>
        <v>35.380096297066054</v>
      </c>
      <c r="R18" s="37"/>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DQ18" s="35"/>
      <c r="DR18" s="35"/>
      <c r="DS18" s="35"/>
      <c r="DT18" s="35"/>
      <c r="DU18" s="35"/>
      <c r="DV18" s="35"/>
      <c r="DW18" s="35"/>
      <c r="DX18" s="35"/>
      <c r="DY18" s="35"/>
      <c r="DZ18" s="35"/>
      <c r="EA18" s="35"/>
      <c r="EB18" s="35"/>
      <c r="EC18" s="35"/>
      <c r="ED18" s="35"/>
      <c r="EE18" s="35"/>
      <c r="EF18" s="35"/>
      <c r="EG18" s="35"/>
    </row>
    <row r="19" spans="1:137" s="33" customFormat="1">
      <c r="A19" s="36" t="s">
        <v>43</v>
      </c>
      <c r="B19" s="36"/>
      <c r="C19" s="37">
        <v>352798</v>
      </c>
      <c r="D19" s="38">
        <f>C19/(C18+C19)*100</f>
        <v>67.122907153729074</v>
      </c>
      <c r="E19" s="35"/>
      <c r="F19" s="37">
        <v>360398</v>
      </c>
      <c r="G19" s="38">
        <f>F19/(F18+F19)*100</f>
        <v>66.920311652814604</v>
      </c>
      <c r="H19" s="35"/>
      <c r="I19" s="37">
        <v>316954</v>
      </c>
      <c r="J19" s="38">
        <f>I19/(I18+I19)*100</f>
        <v>58.633619884306668</v>
      </c>
      <c r="K19" s="35"/>
      <c r="L19" s="37">
        <v>368984</v>
      </c>
      <c r="M19" s="38">
        <f>L19/(L18+L19)*100</f>
        <v>65.835920493880025</v>
      </c>
      <c r="N19" s="35"/>
      <c r="O19" s="37">
        <f>C19+F19+I19+L19</f>
        <v>1399134</v>
      </c>
      <c r="P19" s="38">
        <f>O19/(O18+O19)*100</f>
        <v>64.619903702933939</v>
      </c>
      <c r="R19" s="37"/>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c r="BT19" s="35"/>
      <c r="BU19" s="35"/>
      <c r="BV19" s="35"/>
      <c r="BW19" s="35"/>
      <c r="BX19" s="35"/>
      <c r="BY19" s="35"/>
      <c r="BZ19" s="35"/>
      <c r="CA19" s="35"/>
      <c r="CB19" s="35"/>
      <c r="CC19" s="35"/>
      <c r="CD19" s="35"/>
      <c r="CE19" s="35"/>
      <c r="CF19" s="35"/>
      <c r="CG19" s="35"/>
      <c r="CH19" s="35"/>
      <c r="CI19" s="35"/>
      <c r="CJ19" s="35"/>
      <c r="CK19" s="35"/>
      <c r="CL19" s="35"/>
      <c r="CM19" s="35"/>
      <c r="CN19" s="35"/>
      <c r="CO19" s="35"/>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DQ19" s="35"/>
      <c r="DR19" s="35"/>
      <c r="DS19" s="35"/>
      <c r="DT19" s="35"/>
      <c r="DU19" s="35"/>
      <c r="DV19" s="35"/>
      <c r="DW19" s="35"/>
      <c r="DX19" s="35"/>
      <c r="DY19" s="35"/>
      <c r="DZ19" s="35"/>
      <c r="EA19" s="35"/>
      <c r="EB19" s="35"/>
      <c r="EC19" s="35"/>
      <c r="ED19" s="35"/>
      <c r="EE19" s="35"/>
      <c r="EF19" s="35"/>
      <c r="EG19" s="35"/>
    </row>
    <row r="20" spans="1:137" s="33" customFormat="1" ht="4.5" customHeight="1">
      <c r="A20" s="39"/>
      <c r="B20" s="39"/>
      <c r="C20" s="37"/>
      <c r="D20" s="38"/>
      <c r="E20" s="35"/>
      <c r="F20" s="37"/>
      <c r="G20" s="38"/>
      <c r="H20" s="35"/>
      <c r="I20" s="37"/>
      <c r="J20" s="38"/>
      <c r="K20" s="35"/>
      <c r="L20" s="37"/>
      <c r="M20" s="35"/>
      <c r="N20" s="35"/>
      <c r="O20" s="37"/>
      <c r="P20" s="38"/>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c r="CR20" s="35"/>
      <c r="CS20" s="35"/>
      <c r="CT20" s="35"/>
      <c r="CU20" s="35"/>
      <c r="CV20" s="35"/>
      <c r="CW20" s="35"/>
      <c r="CX20" s="35"/>
      <c r="CY20" s="35"/>
      <c r="CZ20" s="35"/>
      <c r="DA20" s="35"/>
      <c r="DB20" s="35"/>
      <c r="DC20" s="35"/>
      <c r="DD20" s="35"/>
      <c r="DE20" s="35"/>
      <c r="DF20" s="35"/>
      <c r="DG20" s="35"/>
      <c r="DH20" s="35"/>
      <c r="DI20" s="35"/>
      <c r="DJ20" s="35"/>
      <c r="DK20" s="35"/>
      <c r="DL20" s="35"/>
      <c r="DM20" s="35"/>
      <c r="DN20" s="35"/>
      <c r="DO20" s="35"/>
      <c r="DP20" s="35"/>
      <c r="DQ20" s="35"/>
      <c r="DR20" s="35"/>
      <c r="DS20" s="35"/>
      <c r="DT20" s="35"/>
      <c r="DU20" s="35"/>
      <c r="DV20" s="35"/>
      <c r="DW20" s="35"/>
      <c r="DX20" s="35"/>
      <c r="DY20" s="35"/>
      <c r="DZ20" s="35"/>
      <c r="EA20" s="35"/>
      <c r="EB20" s="35"/>
      <c r="EC20" s="35"/>
      <c r="ED20" s="35"/>
      <c r="EE20" s="35"/>
      <c r="EF20" s="35"/>
      <c r="EG20" s="35"/>
    </row>
    <row r="21" spans="1:137" ht="43.5" customHeight="1"/>
    <row r="22" spans="1:137" ht="30" customHeight="1">
      <c r="A22" s="18" t="s">
        <v>31</v>
      </c>
      <c r="B22" s="19"/>
      <c r="C22" s="19"/>
      <c r="D22" s="20"/>
      <c r="F22" s="19"/>
      <c r="G22" s="20"/>
      <c r="I22" s="19"/>
      <c r="J22" s="20"/>
      <c r="L22" s="19"/>
      <c r="M22" s="19"/>
      <c r="O22" s="19"/>
      <c r="P22" s="20"/>
    </row>
    <row r="23" spans="1:137" s="26" customFormat="1" ht="15.75" customHeight="1">
      <c r="A23" s="23"/>
      <c r="B23" s="23"/>
      <c r="C23" s="24" t="s">
        <v>52</v>
      </c>
      <c r="D23" s="25"/>
      <c r="F23" s="24" t="s">
        <v>44</v>
      </c>
      <c r="G23" s="25"/>
      <c r="I23" s="27" t="s">
        <v>45</v>
      </c>
      <c r="J23" s="25"/>
      <c r="L23" s="27" t="s">
        <v>49</v>
      </c>
      <c r="M23" s="28"/>
      <c r="O23" s="24" t="s">
        <v>0</v>
      </c>
      <c r="P23" s="25"/>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29"/>
      <c r="BO23" s="29"/>
      <c r="BP23" s="29"/>
      <c r="BQ23" s="29"/>
      <c r="BR23" s="29"/>
      <c r="BS23" s="29"/>
      <c r="BT23" s="29"/>
      <c r="BU23" s="29"/>
      <c r="BV23" s="29"/>
      <c r="BW23" s="29"/>
      <c r="BX23" s="29"/>
      <c r="BY23" s="29"/>
      <c r="BZ23" s="29"/>
      <c r="CA23" s="29"/>
      <c r="CB23" s="29"/>
      <c r="CC23" s="29"/>
      <c r="CD23" s="29"/>
      <c r="CE23" s="29"/>
      <c r="CF23" s="29"/>
      <c r="CG23" s="29"/>
      <c r="CH23" s="29"/>
      <c r="CI23" s="29"/>
      <c r="CJ23" s="29"/>
      <c r="CK23" s="29"/>
      <c r="CL23" s="29"/>
      <c r="CM23" s="29"/>
      <c r="CN23" s="29"/>
      <c r="CO23" s="29"/>
      <c r="CP23" s="29"/>
      <c r="CQ23" s="29"/>
      <c r="CR23" s="29"/>
      <c r="CS23" s="29"/>
      <c r="CT23" s="29"/>
      <c r="CU23" s="29"/>
      <c r="CV23" s="29"/>
      <c r="CW23" s="29"/>
      <c r="CX23" s="29"/>
      <c r="CY23" s="29"/>
      <c r="CZ23" s="29"/>
      <c r="DA23" s="29"/>
      <c r="DB23" s="29"/>
      <c r="DC23" s="29"/>
      <c r="DD23" s="29"/>
      <c r="DE23" s="29"/>
      <c r="DF23" s="29"/>
      <c r="DG23" s="29"/>
      <c r="DH23" s="29"/>
      <c r="DI23" s="29"/>
      <c r="DJ23" s="29"/>
      <c r="DK23" s="29"/>
      <c r="DL23" s="29"/>
      <c r="DM23" s="29"/>
      <c r="DN23" s="29"/>
      <c r="DO23" s="29"/>
      <c r="DP23" s="29"/>
      <c r="DQ23" s="29"/>
      <c r="DR23" s="29"/>
      <c r="DS23" s="29"/>
      <c r="DT23" s="29"/>
      <c r="DU23" s="29"/>
      <c r="DV23" s="29"/>
      <c r="DW23" s="29"/>
      <c r="DX23" s="29"/>
      <c r="DY23" s="29"/>
      <c r="DZ23" s="29"/>
      <c r="EA23" s="29"/>
      <c r="EB23" s="29"/>
      <c r="EC23" s="29"/>
      <c r="ED23" s="29"/>
      <c r="EE23" s="29"/>
      <c r="EF23" s="29"/>
      <c r="EG23" s="29"/>
    </row>
    <row r="24" spans="1:137" s="33" customFormat="1" ht="15.95" customHeight="1">
      <c r="A24" s="30"/>
      <c r="B24" s="30"/>
      <c r="C24" s="31" t="s">
        <v>1</v>
      </c>
      <c r="D24" s="32" t="s">
        <v>2</v>
      </c>
      <c r="F24" s="31" t="s">
        <v>1</v>
      </c>
      <c r="G24" s="32" t="s">
        <v>2</v>
      </c>
      <c r="I24" s="31" t="s">
        <v>1</v>
      </c>
      <c r="J24" s="32" t="s">
        <v>2</v>
      </c>
      <c r="L24" s="31" t="s">
        <v>1</v>
      </c>
      <c r="M24" s="34" t="s">
        <v>2</v>
      </c>
      <c r="O24" s="31" t="s">
        <v>1</v>
      </c>
      <c r="P24" s="32" t="s">
        <v>2</v>
      </c>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5"/>
      <c r="BB24" s="35"/>
      <c r="BC24" s="35"/>
      <c r="BD24" s="35"/>
      <c r="BE24" s="35"/>
      <c r="BF24" s="35"/>
      <c r="BG24" s="35"/>
      <c r="BH24" s="35"/>
      <c r="BI24" s="35"/>
      <c r="BJ24" s="35"/>
      <c r="BK24" s="35"/>
      <c r="BL24" s="35"/>
      <c r="BM24" s="35"/>
      <c r="BN24" s="35"/>
      <c r="BO24" s="35"/>
      <c r="BP24" s="35"/>
      <c r="BQ24" s="35"/>
      <c r="BR24" s="35"/>
      <c r="BS24" s="35"/>
      <c r="BT24" s="35"/>
      <c r="BU24" s="35"/>
      <c r="BV24" s="35"/>
      <c r="BW24" s="35"/>
      <c r="BX24" s="35"/>
      <c r="BY24" s="35"/>
      <c r="BZ24" s="35"/>
      <c r="CA24" s="35"/>
      <c r="CB24" s="35"/>
      <c r="CC24" s="35"/>
      <c r="CD24" s="35"/>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row>
    <row r="25" spans="1:137" s="33" customFormat="1" ht="15.95" customHeight="1">
      <c r="A25" s="30" t="s">
        <v>34</v>
      </c>
      <c r="B25" s="30"/>
      <c r="C25" s="31"/>
      <c r="D25" s="32"/>
      <c r="F25" s="31"/>
      <c r="G25" s="32"/>
      <c r="I25" s="31"/>
      <c r="J25" s="32"/>
      <c r="L25" s="31"/>
      <c r="M25" s="34"/>
      <c r="O25" s="31"/>
      <c r="P25" s="32"/>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5"/>
      <c r="BB25" s="35"/>
      <c r="BC25" s="35"/>
      <c r="BD25" s="35"/>
      <c r="BE25" s="35"/>
      <c r="BF25" s="35"/>
      <c r="BG25" s="35"/>
      <c r="BH25" s="35"/>
      <c r="BI25" s="35"/>
      <c r="BJ25" s="35"/>
      <c r="BK25" s="35"/>
      <c r="BL25" s="35"/>
      <c r="BM25" s="35"/>
      <c r="BN25" s="35"/>
      <c r="BO25" s="35"/>
      <c r="BP25" s="35"/>
      <c r="BQ25" s="35"/>
      <c r="BR25" s="35"/>
      <c r="BS25" s="35"/>
      <c r="BT25" s="35"/>
      <c r="BU25" s="35"/>
      <c r="BV25" s="35"/>
      <c r="BW25" s="35"/>
      <c r="BX25" s="35"/>
      <c r="BY25" s="35"/>
      <c r="BZ25" s="35"/>
      <c r="CA25" s="35"/>
      <c r="CB25" s="35"/>
      <c r="CC25" s="35"/>
      <c r="CD25" s="35"/>
      <c r="CE25" s="35"/>
      <c r="CF25" s="35"/>
      <c r="CG25" s="35"/>
      <c r="CH25" s="35"/>
      <c r="CI25" s="35"/>
      <c r="CJ25" s="35"/>
      <c r="CK25" s="35"/>
      <c r="CL25" s="35"/>
      <c r="CM25" s="35"/>
      <c r="CN25" s="35"/>
      <c r="CO25" s="35"/>
      <c r="CP25" s="35"/>
      <c r="CQ25" s="35"/>
      <c r="CR25" s="35"/>
      <c r="CS25" s="35"/>
      <c r="CT25" s="35"/>
      <c r="CU25" s="35"/>
      <c r="CV25" s="35"/>
      <c r="CW25" s="35"/>
      <c r="CX25" s="35"/>
      <c r="CY25" s="35"/>
      <c r="CZ25" s="35"/>
      <c r="DA25" s="35"/>
      <c r="DB25" s="35"/>
      <c r="DC25" s="35"/>
      <c r="DD25" s="35"/>
      <c r="DE25" s="35"/>
      <c r="DF25" s="35"/>
      <c r="DG25" s="35"/>
      <c r="DH25" s="35"/>
      <c r="DI25" s="35"/>
      <c r="DJ25" s="35"/>
      <c r="DK25" s="35"/>
      <c r="DL25" s="35"/>
      <c r="DM25" s="35"/>
      <c r="DN25" s="35"/>
      <c r="DO25" s="35"/>
      <c r="DP25" s="35"/>
      <c r="DQ25" s="35"/>
      <c r="DR25" s="35"/>
      <c r="DS25" s="35"/>
      <c r="DT25" s="35"/>
      <c r="DU25" s="35"/>
      <c r="DV25" s="35"/>
      <c r="DW25" s="35"/>
      <c r="DX25" s="35"/>
      <c r="DY25" s="35"/>
      <c r="DZ25" s="35"/>
      <c r="EA25" s="35"/>
      <c r="EB25" s="35"/>
      <c r="EC25" s="35"/>
      <c r="ED25" s="35"/>
      <c r="EE25" s="35"/>
      <c r="EF25" s="35"/>
      <c r="EG25" s="35"/>
    </row>
    <row r="26" spans="1:137" s="33" customFormat="1" ht="15.95" customHeight="1">
      <c r="A26" s="30" t="s">
        <v>35</v>
      </c>
      <c r="B26" s="30"/>
      <c r="C26" s="31">
        <v>131744.75</v>
      </c>
      <c r="D26" s="147">
        <f>C26/C$37*100</f>
        <v>24.807055087508374</v>
      </c>
      <c r="F26" s="31">
        <v>28497</v>
      </c>
      <c r="G26" s="147">
        <f>F26/F$37*100</f>
        <v>5.4218036529680367</v>
      </c>
      <c r="I26" s="31">
        <v>293971</v>
      </c>
      <c r="J26" s="147">
        <f>I26/I$37*100</f>
        <v>55.93055555555555</v>
      </c>
      <c r="L26" s="31">
        <v>38980</v>
      </c>
      <c r="M26" s="147">
        <f>L26/L$37*100</f>
        <v>7.4162861491628611</v>
      </c>
      <c r="O26" s="31">
        <f>C26+F26+I26+L26</f>
        <v>493192.75</v>
      </c>
      <c r="P26" s="147">
        <f>O26/O$37*100</f>
        <v>23.397630717859304</v>
      </c>
      <c r="R26" s="37"/>
      <c r="S26" s="37"/>
      <c r="T26" s="37"/>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c r="BT26" s="35"/>
      <c r="BU26" s="35"/>
      <c r="BV26" s="35"/>
      <c r="BW26" s="35"/>
      <c r="BX26" s="35"/>
      <c r="BY26" s="35"/>
      <c r="BZ26" s="35"/>
      <c r="CA26" s="35"/>
      <c r="CB26" s="35"/>
      <c r="CC26" s="35"/>
      <c r="CD26" s="35"/>
      <c r="CE26" s="35"/>
      <c r="CF26" s="35"/>
      <c r="CG26" s="35"/>
      <c r="CH26" s="35"/>
      <c r="CI26" s="35"/>
      <c r="CJ26" s="35"/>
      <c r="CK26" s="35"/>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row>
    <row r="27" spans="1:137" s="33" customFormat="1" ht="15.95" customHeight="1">
      <c r="A27" s="30" t="s">
        <v>36</v>
      </c>
      <c r="B27" s="30"/>
      <c r="C27" s="31">
        <v>15915</v>
      </c>
      <c r="D27" s="147">
        <f>C27/C$37*100</f>
        <v>2.9967363535753475</v>
      </c>
      <c r="F27" s="31">
        <v>192194</v>
      </c>
      <c r="G27" s="147">
        <f>F27/F$37*100</f>
        <v>36.56659056316591</v>
      </c>
      <c r="I27" s="31">
        <v>68826</v>
      </c>
      <c r="J27" s="147">
        <f>I27/I$37*100</f>
        <v>13.094748858447488</v>
      </c>
      <c r="L27" s="31">
        <v>14322</v>
      </c>
      <c r="M27" s="147">
        <f>L27/L$37*100</f>
        <v>2.7248858447488584</v>
      </c>
      <c r="O27" s="31">
        <f>C27+F27+I27+L27</f>
        <v>291257</v>
      </c>
      <c r="P27" s="147">
        <f>O27/O$37*100</f>
        <v>13.817566722121416</v>
      </c>
      <c r="R27" s="37"/>
      <c r="S27" s="37"/>
      <c r="T27" s="37"/>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c r="BT27" s="35"/>
      <c r="BU27" s="35"/>
      <c r="BV27" s="35"/>
      <c r="BW27" s="35"/>
      <c r="BX27" s="35"/>
      <c r="BY27" s="35"/>
      <c r="BZ27" s="35"/>
      <c r="CA27" s="35"/>
      <c r="CB27" s="35"/>
      <c r="CC27" s="35"/>
      <c r="CD27" s="35"/>
      <c r="CE27" s="35"/>
      <c r="CF27" s="35"/>
      <c r="CG27" s="35"/>
      <c r="CH27" s="35"/>
      <c r="CI27" s="35"/>
      <c r="CJ27" s="35"/>
      <c r="CK27" s="35"/>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c r="DJ27" s="35"/>
      <c r="DK27" s="35"/>
      <c r="DL27" s="35"/>
      <c r="DM27" s="35"/>
      <c r="DN27" s="35"/>
      <c r="DO27" s="35"/>
      <c r="DP27" s="35"/>
      <c r="DQ27" s="35"/>
      <c r="DR27" s="35"/>
      <c r="DS27" s="35"/>
      <c r="DT27" s="35"/>
      <c r="DU27" s="35"/>
      <c r="DV27" s="35"/>
      <c r="DW27" s="35"/>
      <c r="DX27" s="35"/>
      <c r="DY27" s="35"/>
      <c r="DZ27" s="35"/>
      <c r="EA27" s="35"/>
      <c r="EB27" s="35"/>
      <c r="EC27" s="35"/>
      <c r="ED27" s="35"/>
      <c r="EE27" s="35"/>
      <c r="EF27" s="35"/>
      <c r="EG27" s="35"/>
    </row>
    <row r="28" spans="1:137" s="33" customFormat="1" ht="15.95" customHeight="1">
      <c r="A28" s="30" t="s">
        <v>11</v>
      </c>
      <c r="B28" s="30"/>
      <c r="C28" s="31">
        <v>163746</v>
      </c>
      <c r="D28" s="147">
        <f>C28/C$37*100</f>
        <v>30.832773543986729</v>
      </c>
      <c r="F28" s="31">
        <v>10493</v>
      </c>
      <c r="G28" s="147">
        <f>F28/F$37*100</f>
        <v>1.996385083713851</v>
      </c>
      <c r="I28" s="31">
        <v>3761</v>
      </c>
      <c r="J28" s="147">
        <f>I28/I$37*100</f>
        <v>0.71556316590563163</v>
      </c>
      <c r="L28" s="31">
        <v>126228</v>
      </c>
      <c r="M28" s="147">
        <f>L28/L$37*100</f>
        <v>24.015981735159816</v>
      </c>
      <c r="O28" s="31">
        <f>C28+F28+I28+L28</f>
        <v>304228</v>
      </c>
      <c r="P28" s="147">
        <f>O28/O$37*100-0.03</f>
        <v>14.402925865258362</v>
      </c>
      <c r="R28" s="37"/>
      <c r="S28" s="37"/>
      <c r="T28" s="37"/>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35"/>
      <c r="BS28" s="35"/>
      <c r="BT28" s="35"/>
      <c r="BU28" s="35"/>
      <c r="BV28" s="35"/>
      <c r="BW28" s="35"/>
      <c r="BX28" s="35"/>
      <c r="BY28" s="35"/>
      <c r="BZ28" s="35"/>
      <c r="CA28" s="35"/>
      <c r="CB28" s="35"/>
      <c r="CC28" s="35"/>
      <c r="CD28" s="35"/>
      <c r="CE28" s="35"/>
      <c r="CF28" s="35"/>
      <c r="CG28" s="35"/>
      <c r="CH28" s="35"/>
      <c r="CI28" s="35"/>
      <c r="CJ28" s="35"/>
      <c r="CK28" s="35"/>
      <c r="CL28" s="35"/>
      <c r="CM28" s="35"/>
      <c r="CN28" s="35"/>
      <c r="CO28" s="35"/>
      <c r="CP28" s="35"/>
      <c r="CQ28" s="35"/>
      <c r="CR28" s="35"/>
      <c r="CS28" s="35"/>
      <c r="CT28" s="35"/>
      <c r="CU28" s="35"/>
      <c r="CV28" s="35"/>
      <c r="CW28" s="35"/>
      <c r="CX28" s="35"/>
      <c r="CY28" s="35"/>
      <c r="CZ28" s="35"/>
      <c r="DA28" s="35"/>
      <c r="DB28" s="35"/>
      <c r="DC28" s="35"/>
      <c r="DD28" s="35"/>
      <c r="DE28" s="35"/>
      <c r="DF28" s="35"/>
      <c r="DG28" s="35"/>
      <c r="DH28" s="35"/>
      <c r="DI28" s="35"/>
      <c r="DJ28" s="35"/>
      <c r="DK28" s="35"/>
      <c r="DL28" s="35"/>
      <c r="DM28" s="35"/>
      <c r="DN28" s="35"/>
      <c r="DO28" s="35"/>
      <c r="DP28" s="35"/>
      <c r="DQ28" s="35"/>
      <c r="DR28" s="35"/>
      <c r="DS28" s="35"/>
      <c r="DT28" s="35"/>
      <c r="DU28" s="35"/>
      <c r="DV28" s="35"/>
      <c r="DW28" s="35"/>
      <c r="DX28" s="35"/>
      <c r="DY28" s="35"/>
      <c r="DZ28" s="35"/>
      <c r="EA28" s="35"/>
      <c r="EB28" s="35"/>
      <c r="EC28" s="35"/>
      <c r="ED28" s="35"/>
      <c r="EE28" s="35"/>
      <c r="EF28" s="35"/>
      <c r="EG28" s="35"/>
    </row>
    <row r="29" spans="1:137" s="33" customFormat="1" ht="15.95" customHeight="1">
      <c r="A29" s="30"/>
      <c r="B29" s="30"/>
      <c r="C29" s="31"/>
      <c r="D29" s="32"/>
      <c r="F29" s="31"/>
      <c r="G29" s="32"/>
      <c r="I29" s="31"/>
      <c r="J29" s="32"/>
      <c r="L29" s="31"/>
      <c r="M29" s="32"/>
      <c r="O29" s="31"/>
      <c r="P29" s="32"/>
      <c r="R29" s="37"/>
      <c r="S29" s="37"/>
      <c r="T29" s="37"/>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35"/>
      <c r="BH29" s="35"/>
      <c r="BI29" s="35"/>
      <c r="BJ29" s="35"/>
      <c r="BK29" s="35"/>
      <c r="BL29" s="35"/>
      <c r="BM29" s="35"/>
      <c r="BN29" s="35"/>
      <c r="BO29" s="35"/>
      <c r="BP29" s="35"/>
      <c r="BQ29" s="35"/>
      <c r="BR29" s="35"/>
      <c r="BS29" s="35"/>
      <c r="BT29" s="35"/>
      <c r="BU29" s="35"/>
      <c r="BV29" s="35"/>
      <c r="BW29" s="35"/>
      <c r="BX29" s="35"/>
      <c r="BY29" s="35"/>
      <c r="BZ29" s="35"/>
      <c r="CA29" s="35"/>
      <c r="CB29" s="35"/>
      <c r="CC29" s="35"/>
      <c r="CD29" s="35"/>
      <c r="CE29" s="35"/>
      <c r="CF29" s="35"/>
      <c r="CG29" s="35"/>
      <c r="CH29" s="35"/>
      <c r="CI29" s="35"/>
      <c r="CJ29" s="35"/>
      <c r="CK29" s="35"/>
      <c r="CL29" s="35"/>
      <c r="CM29" s="35"/>
      <c r="CN29" s="35"/>
      <c r="CO29" s="35"/>
      <c r="CP29" s="35"/>
      <c r="CQ29" s="35"/>
      <c r="CR29" s="35"/>
      <c r="CS29" s="35"/>
      <c r="CT29" s="35"/>
      <c r="CU29" s="35"/>
      <c r="CV29" s="35"/>
      <c r="CW29" s="35"/>
      <c r="CX29" s="35"/>
      <c r="CY29" s="35"/>
      <c r="CZ29" s="35"/>
      <c r="DA29" s="35"/>
      <c r="DB29" s="35"/>
      <c r="DC29" s="35"/>
      <c r="DD29" s="35"/>
      <c r="DE29" s="35"/>
      <c r="DF29" s="35"/>
      <c r="DG29" s="35"/>
      <c r="DH29" s="35"/>
      <c r="DI29" s="35"/>
      <c r="DJ29" s="35"/>
      <c r="DK29" s="35"/>
      <c r="DL29" s="35"/>
      <c r="DM29" s="35"/>
      <c r="DN29" s="35"/>
      <c r="DO29" s="35"/>
      <c r="DP29" s="35"/>
      <c r="DQ29" s="35"/>
      <c r="DR29" s="35"/>
      <c r="DS29" s="35"/>
      <c r="DT29" s="35"/>
      <c r="DU29" s="35"/>
      <c r="DV29" s="35"/>
      <c r="DW29" s="35"/>
      <c r="DX29" s="35"/>
      <c r="DY29" s="35"/>
      <c r="DZ29" s="35"/>
      <c r="EA29" s="35"/>
      <c r="EB29" s="35"/>
      <c r="EC29" s="35"/>
      <c r="ED29" s="35"/>
      <c r="EE29" s="35"/>
      <c r="EF29" s="35"/>
      <c r="EG29" s="35"/>
    </row>
    <row r="30" spans="1:137" s="33" customFormat="1" ht="15.95" customHeight="1">
      <c r="A30" s="30" t="s">
        <v>37</v>
      </c>
      <c r="B30" s="30"/>
      <c r="C30" s="31"/>
      <c r="D30" s="32"/>
      <c r="F30" s="31"/>
      <c r="G30" s="32"/>
      <c r="I30" s="31"/>
      <c r="J30" s="32"/>
      <c r="L30" s="31"/>
      <c r="M30" s="32"/>
      <c r="O30" s="31"/>
      <c r="P30" s="32"/>
      <c r="R30" s="37"/>
      <c r="S30" s="37"/>
      <c r="T30" s="37"/>
      <c r="U30" s="35"/>
      <c r="V30" s="35"/>
      <c r="W30" s="35"/>
      <c r="X30" s="35"/>
      <c r="Y30" s="35"/>
      <c r="Z30" s="35"/>
      <c r="AA30" s="35"/>
      <c r="AB30" s="35"/>
      <c r="AC30" s="35"/>
      <c r="AD30" s="35"/>
      <c r="AE30" s="35"/>
      <c r="AF30" s="35"/>
      <c r="AG30" s="35"/>
      <c r="AH30" s="35"/>
      <c r="AI30" s="35"/>
      <c r="AJ30" s="35"/>
      <c r="AK30" s="35"/>
      <c r="AL30" s="35"/>
      <c r="AM30" s="35"/>
      <c r="AN30" s="35"/>
      <c r="AO30" s="35"/>
      <c r="AP30" s="35"/>
      <c r="AQ30" s="35"/>
      <c r="AR30" s="35"/>
      <c r="AS30" s="35"/>
      <c r="AT30" s="35"/>
      <c r="AU30" s="35"/>
      <c r="AV30" s="35"/>
      <c r="AW30" s="35"/>
      <c r="AX30" s="35"/>
      <c r="AY30" s="35"/>
      <c r="AZ30" s="35"/>
      <c r="BA30" s="35"/>
      <c r="BB30" s="35"/>
      <c r="BC30" s="35"/>
      <c r="BD30" s="35"/>
      <c r="BE30" s="35"/>
      <c r="BF30" s="35"/>
      <c r="BG30" s="35"/>
      <c r="BH30" s="35"/>
      <c r="BI30" s="35"/>
      <c r="BJ30" s="35"/>
      <c r="BK30" s="35"/>
      <c r="BL30" s="35"/>
      <c r="BM30" s="35"/>
      <c r="BN30" s="35"/>
      <c r="BO30" s="35"/>
      <c r="BP30" s="35"/>
      <c r="BQ30" s="35"/>
      <c r="BR30" s="35"/>
      <c r="BS30" s="35"/>
      <c r="BT30" s="35"/>
      <c r="BU30" s="35"/>
      <c r="BV30" s="35"/>
      <c r="BW30" s="35"/>
      <c r="BX30" s="35"/>
      <c r="BY30" s="35"/>
      <c r="BZ30" s="35"/>
      <c r="CA30" s="35"/>
      <c r="CB30" s="35"/>
      <c r="CC30" s="35"/>
      <c r="CD30" s="35"/>
      <c r="CE30" s="35"/>
      <c r="CF30" s="35"/>
      <c r="CG30" s="35"/>
      <c r="CH30" s="35"/>
      <c r="CI30" s="35"/>
      <c r="CJ30" s="35"/>
      <c r="CK30" s="35"/>
      <c r="CL30" s="35"/>
      <c r="CM30" s="35"/>
      <c r="CN30" s="35"/>
      <c r="CO30" s="35"/>
      <c r="CP30" s="35"/>
      <c r="CQ30" s="35"/>
      <c r="CR30" s="35"/>
      <c r="CS30" s="35"/>
      <c r="CT30" s="35"/>
      <c r="CU30" s="35"/>
      <c r="CV30" s="35"/>
      <c r="CW30" s="35"/>
      <c r="CX30" s="35"/>
      <c r="CY30" s="35"/>
      <c r="CZ30" s="35"/>
      <c r="DA30" s="35"/>
      <c r="DB30" s="35"/>
      <c r="DC30" s="35"/>
      <c r="DD30" s="35"/>
      <c r="DE30" s="35"/>
      <c r="DF30" s="35"/>
      <c r="DG30" s="35"/>
      <c r="DH30" s="35"/>
      <c r="DI30" s="35"/>
      <c r="DJ30" s="35"/>
      <c r="DK30" s="35"/>
      <c r="DL30" s="35"/>
      <c r="DM30" s="35"/>
      <c r="DN30" s="35"/>
      <c r="DO30" s="35"/>
      <c r="DP30" s="35"/>
      <c r="DQ30" s="35"/>
      <c r="DR30" s="35"/>
      <c r="DS30" s="35"/>
      <c r="DT30" s="35"/>
      <c r="DU30" s="35"/>
      <c r="DV30" s="35"/>
      <c r="DW30" s="35"/>
      <c r="DX30" s="35"/>
      <c r="DY30" s="35"/>
      <c r="DZ30" s="35"/>
      <c r="EA30" s="35"/>
      <c r="EB30" s="35"/>
      <c r="EC30" s="35"/>
      <c r="ED30" s="35"/>
      <c r="EE30" s="35"/>
      <c r="EF30" s="35"/>
      <c r="EG30" s="35"/>
    </row>
    <row r="31" spans="1:137" s="33" customFormat="1" ht="15.95" customHeight="1">
      <c r="A31" s="30" t="s">
        <v>38</v>
      </c>
      <c r="B31" s="30"/>
      <c r="C31" s="31">
        <v>207636</v>
      </c>
      <c r="D31" s="147">
        <f>C31/C$37*100</f>
        <v>39.097100189190755</v>
      </c>
      <c r="F31" s="31">
        <v>0</v>
      </c>
      <c r="G31" s="147">
        <f>F31/F$37*100</f>
        <v>0</v>
      </c>
      <c r="I31" s="31">
        <v>136762</v>
      </c>
      <c r="J31" s="147">
        <f>I31/I$37*100</f>
        <v>26.020167427701672</v>
      </c>
      <c r="L31" s="31">
        <v>346070</v>
      </c>
      <c r="M31" s="147">
        <f>L31/L$37*100</f>
        <v>65.842846270928462</v>
      </c>
      <c r="O31" s="31">
        <f t="shared" ref="O31:O36" si="0">C31+F31+I31+L31</f>
        <v>690468</v>
      </c>
      <c r="P31" s="147">
        <f>O31/O$37*100</f>
        <v>32.756595238877452</v>
      </c>
      <c r="R31" s="37"/>
      <c r="S31" s="37"/>
      <c r="T31" s="37"/>
      <c r="U31" s="35"/>
      <c r="V31" s="35"/>
      <c r="W31" s="35"/>
      <c r="X31" s="35"/>
      <c r="Y31" s="35"/>
      <c r="Z31" s="35"/>
      <c r="AA31" s="3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c r="BJ31" s="35"/>
      <c r="BK31" s="35"/>
      <c r="BL31" s="35"/>
      <c r="BM31" s="35"/>
      <c r="BN31" s="35"/>
      <c r="BO31" s="35"/>
      <c r="BP31" s="35"/>
      <c r="BQ31" s="35"/>
      <c r="BR31" s="35"/>
      <c r="BS31" s="35"/>
      <c r="BT31" s="35"/>
      <c r="BU31" s="35"/>
      <c r="BV31" s="35"/>
      <c r="BW31" s="35"/>
      <c r="BX31" s="35"/>
      <c r="BY31" s="35"/>
      <c r="BZ31" s="35"/>
      <c r="CA31" s="35"/>
      <c r="CB31" s="35"/>
      <c r="CC31" s="35"/>
      <c r="CD31" s="35"/>
      <c r="CE31" s="35"/>
      <c r="CF31" s="35"/>
      <c r="CG31" s="35"/>
      <c r="CH31" s="35"/>
      <c r="CI31" s="35"/>
      <c r="CJ31" s="35"/>
      <c r="CK31" s="35"/>
      <c r="CL31" s="35"/>
      <c r="CM31" s="35"/>
      <c r="CN31" s="35"/>
      <c r="CO31" s="35"/>
      <c r="CP31" s="35"/>
      <c r="CQ31" s="35"/>
      <c r="CR31" s="35"/>
      <c r="CS31" s="35"/>
      <c r="CT31" s="35"/>
      <c r="CU31" s="35"/>
      <c r="CV31" s="35"/>
      <c r="CW31" s="35"/>
      <c r="CX31" s="35"/>
      <c r="CY31" s="35"/>
      <c r="CZ31" s="35"/>
      <c r="DA31" s="35"/>
      <c r="DB31" s="35"/>
      <c r="DC31" s="35"/>
      <c r="DD31" s="35"/>
      <c r="DE31" s="35"/>
      <c r="DF31" s="35"/>
      <c r="DG31" s="35"/>
      <c r="DH31" s="35"/>
      <c r="DI31" s="35"/>
      <c r="DJ31" s="35"/>
      <c r="DK31" s="35"/>
      <c r="DL31" s="35"/>
      <c r="DM31" s="35"/>
      <c r="DN31" s="35"/>
      <c r="DO31" s="35"/>
      <c r="DP31" s="35"/>
      <c r="DQ31" s="35"/>
      <c r="DR31" s="35"/>
      <c r="DS31" s="35"/>
      <c r="DT31" s="35"/>
      <c r="DU31" s="35"/>
      <c r="DV31" s="35"/>
      <c r="DW31" s="35"/>
      <c r="DX31" s="35"/>
      <c r="DY31" s="35"/>
      <c r="DZ31" s="35"/>
      <c r="EA31" s="35"/>
      <c r="EB31" s="35"/>
      <c r="EC31" s="35"/>
      <c r="ED31" s="35"/>
      <c r="EE31" s="35"/>
      <c r="EF31" s="35"/>
      <c r="EG31" s="35"/>
    </row>
    <row r="32" spans="1:137" s="33" customFormat="1" ht="15.95" customHeight="1">
      <c r="A32" s="30" t="s">
        <v>39</v>
      </c>
      <c r="B32" s="30"/>
      <c r="C32" s="31">
        <v>0</v>
      </c>
      <c r="D32" s="147">
        <f>C32/C$37*100</f>
        <v>0</v>
      </c>
      <c r="F32" s="31">
        <v>0</v>
      </c>
      <c r="G32" s="147">
        <f>F32/F$37*100</f>
        <v>0</v>
      </c>
      <c r="I32" s="31">
        <v>22280</v>
      </c>
      <c r="J32" s="147">
        <f>I32/I$37*100</f>
        <v>4.2389649923896506</v>
      </c>
      <c r="L32" s="31">
        <v>0</v>
      </c>
      <c r="M32" s="147">
        <f>L32/L$37*100</f>
        <v>0</v>
      </c>
      <c r="O32" s="31">
        <f t="shared" si="0"/>
        <v>22280</v>
      </c>
      <c r="P32" s="147">
        <f>O32/O$37*100</f>
        <v>1.0569887987889224</v>
      </c>
      <c r="R32" s="37"/>
      <c r="S32" s="37"/>
      <c r="T32" s="37"/>
      <c r="U32" s="35"/>
      <c r="V32" s="35"/>
      <c r="W32" s="35"/>
      <c r="X32" s="35"/>
      <c r="Y32" s="35"/>
      <c r="Z32" s="35"/>
      <c r="AA32" s="35"/>
      <c r="AB32" s="35"/>
      <c r="AC32" s="35"/>
      <c r="AD32" s="35"/>
      <c r="AE32" s="35"/>
      <c r="AF32" s="35"/>
      <c r="AG32" s="35"/>
      <c r="AH32" s="35"/>
      <c r="AI32" s="35"/>
      <c r="AJ32" s="35"/>
      <c r="AK32" s="35"/>
      <c r="AL32" s="35"/>
      <c r="AM32" s="35"/>
      <c r="AN32" s="35"/>
      <c r="AO32" s="35"/>
      <c r="AP32" s="35"/>
      <c r="AQ32" s="35"/>
      <c r="AR32" s="35"/>
      <c r="AS32" s="35"/>
      <c r="AT32" s="35"/>
      <c r="AU32" s="35"/>
      <c r="AV32" s="35"/>
      <c r="AW32" s="35"/>
      <c r="AX32" s="35"/>
      <c r="AY32" s="35"/>
      <c r="AZ32" s="35"/>
      <c r="BA32" s="35"/>
      <c r="BB32" s="35"/>
      <c r="BC32" s="35"/>
      <c r="BD32" s="35"/>
      <c r="BE32" s="35"/>
      <c r="BF32" s="35"/>
      <c r="BG32" s="35"/>
      <c r="BH32" s="35"/>
      <c r="BI32" s="35"/>
      <c r="BJ32" s="35"/>
      <c r="BK32" s="35"/>
      <c r="BL32" s="35"/>
      <c r="BM32" s="35"/>
      <c r="BN32" s="35"/>
      <c r="BO32" s="35"/>
      <c r="BP32" s="35"/>
      <c r="BQ32" s="35"/>
      <c r="BR32" s="35"/>
      <c r="BS32" s="35"/>
      <c r="BT32" s="35"/>
      <c r="BU32" s="35"/>
      <c r="BV32" s="35"/>
      <c r="BW32" s="35"/>
      <c r="BX32" s="35"/>
      <c r="BY32" s="35"/>
      <c r="BZ32" s="35"/>
      <c r="CA32" s="35"/>
      <c r="CB32" s="35"/>
      <c r="CC32" s="35"/>
      <c r="CD32" s="35"/>
      <c r="CE32" s="35"/>
      <c r="CF32" s="35"/>
      <c r="CG32" s="35"/>
      <c r="CH32" s="35"/>
      <c r="CI32" s="35"/>
      <c r="CJ32" s="35"/>
      <c r="CK32" s="35"/>
      <c r="CL32" s="35"/>
      <c r="CM32" s="35"/>
      <c r="CN32" s="35"/>
      <c r="CO32" s="35"/>
      <c r="CP32" s="35"/>
      <c r="CQ32" s="35"/>
      <c r="CR32" s="35"/>
      <c r="CS32" s="35"/>
      <c r="CT32" s="35"/>
      <c r="CU32" s="35"/>
      <c r="CV32" s="35"/>
      <c r="CW32" s="35"/>
      <c r="CX32" s="35"/>
      <c r="CY32" s="35"/>
      <c r="CZ32" s="35"/>
      <c r="DA32" s="35"/>
      <c r="DB32" s="35"/>
      <c r="DC32" s="35"/>
      <c r="DD32" s="35"/>
      <c r="DE32" s="35"/>
      <c r="DF32" s="35"/>
      <c r="DG32" s="35"/>
      <c r="DH32" s="35"/>
      <c r="DI32" s="35"/>
      <c r="DJ32" s="35"/>
      <c r="DK32" s="35"/>
      <c r="DL32" s="35"/>
      <c r="DM32" s="35"/>
      <c r="DN32" s="35"/>
      <c r="DO32" s="35"/>
      <c r="DP32" s="35"/>
      <c r="DQ32" s="35"/>
      <c r="DR32" s="35"/>
      <c r="DS32" s="35"/>
      <c r="DT32" s="35"/>
      <c r="DU32" s="35"/>
      <c r="DV32" s="35"/>
      <c r="DW32" s="35"/>
      <c r="DX32" s="35"/>
      <c r="DY32" s="35"/>
      <c r="DZ32" s="35"/>
      <c r="EA32" s="35"/>
      <c r="EB32" s="35"/>
      <c r="EC32" s="35"/>
      <c r="ED32" s="35"/>
      <c r="EE32" s="35"/>
      <c r="EF32" s="35"/>
      <c r="EG32" s="35"/>
    </row>
    <row r="33" spans="1:137" s="33" customFormat="1" ht="15.95" customHeight="1">
      <c r="A33" s="30" t="s">
        <v>40</v>
      </c>
      <c r="B33" s="30"/>
      <c r="C33" s="31">
        <v>0</v>
      </c>
      <c r="D33" s="147">
        <f>C33/C$37*100</f>
        <v>0</v>
      </c>
      <c r="F33" s="31">
        <v>294416</v>
      </c>
      <c r="G33" s="147">
        <f>F33/F$37*100</f>
        <v>56.015220700152199</v>
      </c>
      <c r="I33" s="31">
        <v>0</v>
      </c>
      <c r="J33" s="147">
        <f>I33/I$37*100</f>
        <v>0</v>
      </c>
      <c r="L33" s="31">
        <v>0</v>
      </c>
      <c r="M33" s="147">
        <f>L33/L$37*100</f>
        <v>0</v>
      </c>
      <c r="O33" s="31">
        <f t="shared" si="0"/>
        <v>294416</v>
      </c>
      <c r="P33" s="147">
        <f>O33/O$37*100</f>
        <v>13.967433311680402</v>
      </c>
      <c r="R33" s="37"/>
      <c r="S33" s="37"/>
      <c r="T33" s="37"/>
      <c r="U33" s="35"/>
      <c r="V33" s="35"/>
      <c r="W33" s="35"/>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5"/>
      <c r="BR33" s="35"/>
      <c r="BS33" s="35"/>
      <c r="BT33" s="35"/>
      <c r="BU33" s="35"/>
      <c r="BV33" s="35"/>
      <c r="BW33" s="35"/>
      <c r="BX33" s="35"/>
      <c r="BY33" s="35"/>
      <c r="BZ33" s="35"/>
      <c r="CA33" s="35"/>
      <c r="CB33" s="35"/>
      <c r="CC33" s="35"/>
      <c r="CD33" s="35"/>
      <c r="CE33" s="35"/>
      <c r="CF33" s="35"/>
      <c r="CG33" s="35"/>
      <c r="CH33" s="35"/>
      <c r="CI33" s="35"/>
      <c r="CJ33" s="35"/>
      <c r="CK33" s="35"/>
      <c r="CL33" s="35"/>
      <c r="CM33" s="35"/>
      <c r="CN33" s="35"/>
      <c r="CO33" s="35"/>
      <c r="CP33" s="35"/>
      <c r="CQ33" s="35"/>
      <c r="CR33" s="35"/>
      <c r="CS33" s="35"/>
      <c r="CT33" s="35"/>
      <c r="CU33" s="35"/>
      <c r="CV33" s="35"/>
      <c r="CW33" s="35"/>
      <c r="CX33" s="35"/>
      <c r="CY33" s="35"/>
      <c r="CZ33" s="35"/>
      <c r="DA33" s="35"/>
      <c r="DB33" s="35"/>
      <c r="DC33" s="35"/>
      <c r="DD33" s="35"/>
      <c r="DE33" s="35"/>
      <c r="DF33" s="35"/>
      <c r="DG33" s="35"/>
      <c r="DH33" s="35"/>
      <c r="DI33" s="35"/>
      <c r="DJ33" s="35"/>
      <c r="DK33" s="35"/>
      <c r="DL33" s="35"/>
      <c r="DM33" s="35"/>
      <c r="DN33" s="35"/>
      <c r="DO33" s="35"/>
      <c r="DP33" s="35"/>
      <c r="DQ33" s="35"/>
      <c r="DR33" s="35"/>
      <c r="DS33" s="35"/>
      <c r="DT33" s="35"/>
      <c r="DU33" s="35"/>
      <c r="DV33" s="35"/>
      <c r="DW33" s="35"/>
      <c r="DX33" s="35"/>
      <c r="DY33" s="35"/>
      <c r="DZ33" s="35"/>
      <c r="EA33" s="35"/>
      <c r="EB33" s="35"/>
      <c r="EC33" s="35"/>
      <c r="ED33" s="35"/>
      <c r="EE33" s="35"/>
      <c r="EF33" s="35"/>
      <c r="EG33" s="35"/>
    </row>
    <row r="34" spans="1:137" s="33" customFormat="1" ht="15.95" customHeight="1">
      <c r="A34" s="30"/>
      <c r="B34" s="30"/>
      <c r="C34" s="31"/>
      <c r="D34" s="32"/>
      <c r="F34" s="31"/>
      <c r="G34" s="32"/>
      <c r="I34" s="31"/>
      <c r="J34" s="32"/>
      <c r="L34" s="31"/>
      <c r="M34" s="32"/>
      <c r="O34" s="31"/>
      <c r="P34" s="32"/>
      <c r="R34" s="37"/>
      <c r="S34" s="37"/>
      <c r="T34" s="37"/>
      <c r="U34" s="35"/>
      <c r="V34" s="35"/>
      <c r="W34" s="35"/>
      <c r="X34" s="35"/>
      <c r="Y34" s="35"/>
      <c r="Z34" s="35"/>
      <c r="AA34" s="35"/>
      <c r="AB34" s="35"/>
      <c r="AC34" s="35"/>
      <c r="AD34" s="35"/>
      <c r="AE34" s="35"/>
      <c r="AF34" s="35"/>
      <c r="AG34" s="35"/>
      <c r="AH34" s="35"/>
      <c r="AI34" s="35"/>
      <c r="AJ34" s="35"/>
      <c r="AK34" s="35"/>
      <c r="AL34" s="35"/>
      <c r="AM34" s="35"/>
      <c r="AN34" s="35"/>
      <c r="AO34" s="35"/>
      <c r="AP34" s="35"/>
      <c r="AQ34" s="35"/>
      <c r="AR34" s="35"/>
      <c r="AS34" s="35"/>
      <c r="AT34" s="35"/>
      <c r="AU34" s="35"/>
      <c r="AV34" s="35"/>
      <c r="AW34" s="35"/>
      <c r="AX34" s="35"/>
      <c r="AY34" s="35"/>
      <c r="AZ34" s="35"/>
      <c r="BA34" s="35"/>
      <c r="BB34" s="35"/>
      <c r="BC34" s="35"/>
      <c r="BD34" s="35"/>
      <c r="BE34" s="35"/>
      <c r="BF34" s="35"/>
      <c r="BG34" s="35"/>
      <c r="BH34" s="35"/>
      <c r="BI34" s="35"/>
      <c r="BJ34" s="35"/>
      <c r="BK34" s="35"/>
      <c r="BL34" s="35"/>
      <c r="BM34" s="35"/>
      <c r="BN34" s="35"/>
      <c r="BO34" s="35"/>
      <c r="BP34" s="35"/>
      <c r="BQ34" s="35"/>
      <c r="BR34" s="35"/>
      <c r="BS34" s="35"/>
      <c r="BT34" s="35"/>
      <c r="BU34" s="35"/>
      <c r="BV34" s="35"/>
      <c r="BW34" s="35"/>
      <c r="BX34" s="35"/>
      <c r="BY34" s="35"/>
      <c r="BZ34" s="35"/>
      <c r="CA34" s="35"/>
      <c r="CB34" s="35"/>
      <c r="CC34" s="35"/>
      <c r="CD34" s="35"/>
      <c r="CE34" s="35"/>
      <c r="CF34" s="35"/>
      <c r="CG34" s="35"/>
      <c r="CH34" s="35"/>
      <c r="CI34" s="35"/>
      <c r="CJ34" s="35"/>
      <c r="CK34" s="35"/>
      <c r="CL34" s="35"/>
      <c r="CM34" s="35"/>
      <c r="CN34" s="35"/>
      <c r="CO34" s="35"/>
      <c r="CP34" s="35"/>
      <c r="CQ34" s="35"/>
      <c r="CR34" s="35"/>
      <c r="CS34" s="35"/>
      <c r="CT34" s="35"/>
      <c r="CU34" s="35"/>
      <c r="CV34" s="35"/>
      <c r="CW34" s="35"/>
      <c r="CX34" s="35"/>
      <c r="CY34" s="35"/>
      <c r="CZ34" s="35"/>
      <c r="DA34" s="35"/>
      <c r="DB34" s="35"/>
      <c r="DC34" s="35"/>
      <c r="DD34" s="35"/>
      <c r="DE34" s="35"/>
      <c r="DF34" s="35"/>
      <c r="DG34" s="35"/>
      <c r="DH34" s="35"/>
      <c r="DI34" s="35"/>
      <c r="DJ34" s="35"/>
      <c r="DK34" s="35"/>
      <c r="DL34" s="35"/>
      <c r="DM34" s="35"/>
      <c r="DN34" s="35"/>
      <c r="DO34" s="35"/>
      <c r="DP34" s="35"/>
      <c r="DQ34" s="35"/>
      <c r="DR34" s="35"/>
      <c r="DS34" s="35"/>
      <c r="DT34" s="35"/>
      <c r="DU34" s="35"/>
      <c r="DV34" s="35"/>
      <c r="DW34" s="35"/>
      <c r="DX34" s="35"/>
      <c r="DY34" s="35"/>
      <c r="DZ34" s="35"/>
      <c r="EA34" s="35"/>
      <c r="EB34" s="35"/>
      <c r="EC34" s="35"/>
      <c r="ED34" s="35"/>
      <c r="EE34" s="35"/>
      <c r="EF34" s="35"/>
      <c r="EG34" s="35"/>
    </row>
    <row r="35" spans="1:137" s="33" customFormat="1" ht="15.95" customHeight="1">
      <c r="A35" s="30" t="s">
        <v>23</v>
      </c>
      <c r="B35" s="30"/>
      <c r="C35" s="31">
        <v>12036</v>
      </c>
      <c r="D35" s="147">
        <f>C35/C$37*100</f>
        <v>2.2663348257387925</v>
      </c>
      <c r="F35" s="31">
        <v>0</v>
      </c>
      <c r="G35" s="32">
        <f>ROUND(F35/F$37*100,1)</f>
        <v>0</v>
      </c>
      <c r="I35" s="31">
        <v>0</v>
      </c>
      <c r="J35" s="32">
        <f>ROUND(I35/I$37*100,1)</f>
        <v>0</v>
      </c>
      <c r="L35" s="31">
        <v>0</v>
      </c>
      <c r="M35" s="32">
        <f>ROUND(L35/L$37*100,1)</f>
        <v>0</v>
      </c>
      <c r="O35" s="31">
        <f t="shared" si="0"/>
        <v>12036</v>
      </c>
      <c r="P35" s="32">
        <f>ROUND(O35/O$37*100,1)</f>
        <v>0.6</v>
      </c>
      <c r="R35" s="37"/>
      <c r="S35" s="37"/>
      <c r="T35" s="37"/>
      <c r="U35" s="35"/>
      <c r="V35" s="35"/>
      <c r="W35" s="35"/>
      <c r="X35" s="35"/>
      <c r="Y35" s="35"/>
      <c r="Z35" s="35"/>
      <c r="AA35" s="35"/>
      <c r="AB35" s="35"/>
      <c r="AC35" s="35"/>
      <c r="AD35" s="35"/>
      <c r="AE35" s="35"/>
      <c r="AF35" s="35"/>
      <c r="AG35" s="35"/>
      <c r="AH35" s="35"/>
      <c r="AI35" s="35"/>
      <c r="AJ35" s="35"/>
      <c r="AK35" s="35"/>
      <c r="AL35" s="35"/>
      <c r="AM35" s="35"/>
      <c r="AN35" s="35"/>
      <c r="AO35" s="35"/>
      <c r="AP35" s="35"/>
      <c r="AQ35" s="35"/>
      <c r="AR35" s="35"/>
      <c r="AS35" s="35"/>
      <c r="AT35" s="35"/>
      <c r="AU35" s="35"/>
      <c r="AV35" s="35"/>
      <c r="AW35" s="35"/>
      <c r="AX35" s="35"/>
      <c r="AY35" s="35"/>
      <c r="AZ35" s="35"/>
      <c r="BA35" s="35"/>
      <c r="BB35" s="35"/>
      <c r="BC35" s="35"/>
      <c r="BD35" s="35"/>
      <c r="BE35" s="35"/>
      <c r="BF35" s="35"/>
      <c r="BG35" s="35"/>
      <c r="BH35" s="35"/>
      <c r="BI35" s="35"/>
      <c r="BJ35" s="35"/>
      <c r="BK35" s="35"/>
      <c r="BL35" s="35"/>
      <c r="BM35" s="35"/>
      <c r="BN35" s="35"/>
      <c r="BO35" s="35"/>
      <c r="BP35" s="35"/>
      <c r="BQ35" s="35"/>
      <c r="BR35" s="35"/>
      <c r="BS35" s="35"/>
      <c r="BT35" s="35"/>
      <c r="BU35" s="35"/>
      <c r="BV35" s="35"/>
      <c r="BW35" s="35"/>
      <c r="BX35" s="35"/>
      <c r="BY35" s="35"/>
      <c r="BZ35" s="35"/>
      <c r="CA35" s="35"/>
      <c r="CB35" s="35"/>
      <c r="CC35" s="35"/>
      <c r="CD35" s="35"/>
      <c r="CE35" s="35"/>
      <c r="CF35" s="35"/>
      <c r="CG35" s="35"/>
      <c r="CH35" s="35"/>
      <c r="CI35" s="35"/>
      <c r="CJ35" s="35"/>
      <c r="CK35" s="35"/>
      <c r="CL35" s="35"/>
      <c r="CM35" s="35"/>
      <c r="CN35" s="35"/>
      <c r="CO35" s="35"/>
      <c r="CP35" s="35"/>
      <c r="CQ35" s="35"/>
      <c r="CR35" s="35"/>
      <c r="CS35" s="35"/>
      <c r="CT35" s="35"/>
      <c r="CU35" s="35"/>
      <c r="CV35" s="35"/>
      <c r="CW35" s="35"/>
      <c r="CX35" s="35"/>
      <c r="CY35" s="35"/>
      <c r="CZ35" s="35"/>
      <c r="DA35" s="35"/>
      <c r="DB35" s="35"/>
      <c r="DC35" s="35"/>
      <c r="DD35" s="35"/>
      <c r="DE35" s="35"/>
      <c r="DF35" s="35"/>
      <c r="DG35" s="35"/>
      <c r="DH35" s="35"/>
      <c r="DI35" s="35"/>
      <c r="DJ35" s="35"/>
      <c r="DK35" s="35"/>
      <c r="DL35" s="35"/>
      <c r="DM35" s="35"/>
      <c r="DN35" s="35"/>
      <c r="DO35" s="35"/>
      <c r="DP35" s="35"/>
      <c r="DQ35" s="35"/>
      <c r="DR35" s="35"/>
      <c r="DS35" s="35"/>
      <c r="DT35" s="35"/>
      <c r="DU35" s="35"/>
      <c r="DV35" s="35"/>
      <c r="DW35" s="35"/>
      <c r="DX35" s="35"/>
      <c r="DY35" s="35"/>
      <c r="DZ35" s="35"/>
      <c r="EA35" s="35"/>
      <c r="EB35" s="35"/>
      <c r="EC35" s="35"/>
      <c r="ED35" s="35"/>
      <c r="EE35" s="35"/>
      <c r="EF35" s="35"/>
      <c r="EG35" s="35"/>
    </row>
    <row r="36" spans="1:137" s="33" customFormat="1" ht="15.95" customHeight="1" thickBot="1">
      <c r="A36" s="30" t="s">
        <v>41</v>
      </c>
      <c r="B36" s="30"/>
      <c r="C36" s="152">
        <v>0</v>
      </c>
      <c r="D36" s="153">
        <f>ROUND(C36/C$37*100,1)</f>
        <v>0</v>
      </c>
      <c r="F36" s="152">
        <v>0</v>
      </c>
      <c r="G36" s="153">
        <f>ROUND(F36/F$37*100,1)</f>
        <v>0</v>
      </c>
      <c r="I36" s="152">
        <v>0</v>
      </c>
      <c r="J36" s="153">
        <f>ROUND(I36/I$37*100,1)</f>
        <v>0</v>
      </c>
      <c r="L36" s="152">
        <v>0</v>
      </c>
      <c r="M36" s="153">
        <f>ROUND(L36/L$37*100,1)</f>
        <v>0</v>
      </c>
      <c r="O36" s="152">
        <f t="shared" si="0"/>
        <v>0</v>
      </c>
      <c r="P36" s="38">
        <f>ROUND(O36/O$37*100,1)</f>
        <v>0</v>
      </c>
      <c r="R36" s="37"/>
      <c r="S36" s="37"/>
      <c r="T36" s="37"/>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35"/>
      <c r="BI36" s="35"/>
      <c r="BJ36" s="35"/>
      <c r="BK36" s="35"/>
      <c r="BL36" s="35"/>
      <c r="BM36" s="35"/>
      <c r="BN36" s="35"/>
      <c r="BO36" s="35"/>
      <c r="BP36" s="35"/>
      <c r="BQ36" s="35"/>
      <c r="BR36" s="35"/>
      <c r="BS36" s="35"/>
      <c r="BT36" s="35"/>
      <c r="BU36" s="35"/>
      <c r="BV36" s="35"/>
      <c r="BW36" s="35"/>
      <c r="BX36" s="35"/>
      <c r="BY36" s="35"/>
      <c r="BZ36" s="35"/>
      <c r="CA36" s="35"/>
      <c r="CB36" s="35"/>
      <c r="CC36" s="35"/>
      <c r="CD36" s="35"/>
      <c r="CE36" s="35"/>
      <c r="CF36" s="35"/>
      <c r="CG36" s="35"/>
      <c r="CH36" s="35"/>
      <c r="CI36" s="35"/>
      <c r="CJ36" s="35"/>
      <c r="CK36" s="35"/>
      <c r="CL36" s="35"/>
      <c r="CM36" s="35"/>
      <c r="CN36" s="35"/>
      <c r="CO36" s="35"/>
      <c r="CP36" s="35"/>
      <c r="CQ36" s="35"/>
      <c r="CR36" s="35"/>
      <c r="CS36" s="35"/>
      <c r="CT36" s="35"/>
      <c r="CU36" s="35"/>
      <c r="CV36" s="35"/>
      <c r="CW36" s="35"/>
      <c r="CX36" s="35"/>
      <c r="CY36" s="35"/>
      <c r="CZ36" s="35"/>
      <c r="DA36" s="35"/>
      <c r="DB36" s="35"/>
      <c r="DC36" s="35"/>
      <c r="DD36" s="35"/>
      <c r="DE36" s="35"/>
      <c r="DF36" s="35"/>
      <c r="DG36" s="35"/>
      <c r="DH36" s="35"/>
      <c r="DI36" s="35"/>
      <c r="DJ36" s="35"/>
      <c r="DK36" s="35"/>
      <c r="DL36" s="35"/>
      <c r="DM36" s="35"/>
      <c r="DN36" s="35"/>
      <c r="DO36" s="35"/>
      <c r="DP36" s="35"/>
      <c r="DQ36" s="35"/>
      <c r="DR36" s="35"/>
      <c r="DS36" s="35"/>
      <c r="DT36" s="35"/>
      <c r="DU36" s="35"/>
      <c r="DV36" s="35"/>
      <c r="DW36" s="35"/>
      <c r="DX36" s="35"/>
      <c r="DY36" s="35"/>
      <c r="DZ36" s="35"/>
      <c r="EA36" s="35"/>
      <c r="EB36" s="35"/>
      <c r="EC36" s="35"/>
      <c r="ED36" s="35"/>
      <c r="EE36" s="35"/>
      <c r="EF36" s="35"/>
      <c r="EG36" s="35"/>
    </row>
    <row r="37" spans="1:137" s="33" customFormat="1" ht="14.25" thickTop="1" thickBot="1">
      <c r="A37" s="30" t="s">
        <v>0</v>
      </c>
      <c r="B37" s="30"/>
      <c r="C37" s="148">
        <f>SUM(C26:C36)</f>
        <v>531077.75</v>
      </c>
      <c r="D37" s="150">
        <f>SUM(D26:D36)</f>
        <v>100</v>
      </c>
      <c r="F37" s="148">
        <f>SUM(F26:F36)</f>
        <v>525600</v>
      </c>
      <c r="G37" s="150">
        <f>SUM(G26:G36)</f>
        <v>100</v>
      </c>
      <c r="I37" s="148">
        <f>SUM(I26:I36)</f>
        <v>525600</v>
      </c>
      <c r="J37" s="150">
        <f>SUM(J26:J36)</f>
        <v>100.00000000000001</v>
      </c>
      <c r="L37" s="148">
        <f>SUM(L26:L36)</f>
        <v>525600</v>
      </c>
      <c r="M37" s="150">
        <f>SUM(M26:M36)</f>
        <v>100</v>
      </c>
      <c r="O37" s="148">
        <f>SUM(O25:O36)-3</f>
        <v>2107874.75</v>
      </c>
      <c r="P37" s="150">
        <f>SUM(P26:P36)</f>
        <v>99.999140654585858</v>
      </c>
      <c r="R37" s="37"/>
      <c r="S37" s="37"/>
      <c r="T37" s="37"/>
      <c r="U37" s="35"/>
      <c r="V37" s="35"/>
      <c r="W37" s="35"/>
      <c r="X37" s="35"/>
      <c r="Y37" s="35"/>
      <c r="Z37" s="35"/>
      <c r="AA37" s="35"/>
      <c r="AB37" s="35"/>
      <c r="AC37" s="35"/>
      <c r="AD37" s="35"/>
      <c r="AE37" s="35"/>
      <c r="AF37" s="35"/>
      <c r="AG37" s="35"/>
      <c r="AH37" s="35"/>
      <c r="AI37" s="35"/>
      <c r="AJ37" s="35"/>
      <c r="AK37" s="35"/>
      <c r="AL37" s="35"/>
      <c r="AM37" s="35"/>
      <c r="AN37" s="35"/>
      <c r="AO37" s="35"/>
      <c r="AP37" s="35"/>
      <c r="AQ37" s="35"/>
      <c r="AR37" s="35"/>
      <c r="AS37" s="35"/>
      <c r="AT37" s="35"/>
      <c r="AU37" s="35"/>
      <c r="AV37" s="35"/>
      <c r="AW37" s="35"/>
      <c r="AX37" s="35"/>
      <c r="AY37" s="35"/>
      <c r="AZ37" s="35"/>
      <c r="BA37" s="35"/>
      <c r="BB37" s="35"/>
      <c r="BC37" s="35"/>
      <c r="BD37" s="35"/>
      <c r="BE37" s="35"/>
      <c r="BF37" s="35"/>
      <c r="BG37" s="35"/>
      <c r="BH37" s="35"/>
      <c r="BI37" s="35"/>
      <c r="BJ37" s="35"/>
      <c r="BK37" s="35"/>
      <c r="BL37" s="35"/>
      <c r="BM37" s="35"/>
      <c r="BN37" s="35"/>
      <c r="BO37" s="35"/>
      <c r="BP37" s="35"/>
      <c r="BQ37" s="35"/>
      <c r="BR37" s="35"/>
      <c r="BS37" s="35"/>
      <c r="BT37" s="35"/>
      <c r="BU37" s="35"/>
      <c r="BV37" s="35"/>
      <c r="BW37" s="35"/>
      <c r="BX37" s="35"/>
      <c r="BY37" s="35"/>
      <c r="BZ37" s="35"/>
      <c r="CA37" s="35"/>
      <c r="CB37" s="35"/>
      <c r="CC37" s="35"/>
      <c r="CD37" s="35"/>
      <c r="CE37" s="35"/>
      <c r="CF37" s="35"/>
      <c r="CG37" s="35"/>
      <c r="CH37" s="35"/>
      <c r="CI37" s="35"/>
      <c r="CJ37" s="35"/>
      <c r="CK37" s="35"/>
      <c r="CL37" s="35"/>
      <c r="CM37" s="35"/>
      <c r="CN37" s="35"/>
      <c r="CO37" s="35"/>
      <c r="CP37" s="35"/>
      <c r="CQ37" s="35"/>
      <c r="CR37" s="35"/>
      <c r="CS37" s="35"/>
      <c r="CT37" s="35"/>
      <c r="CU37" s="35"/>
      <c r="CV37" s="35"/>
      <c r="CW37" s="35"/>
      <c r="CX37" s="35"/>
      <c r="CY37" s="35"/>
      <c r="CZ37" s="35"/>
      <c r="DA37" s="35"/>
      <c r="DB37" s="35"/>
      <c r="DC37" s="35"/>
      <c r="DD37" s="35"/>
      <c r="DE37" s="35"/>
      <c r="DF37" s="35"/>
      <c r="DG37" s="35"/>
      <c r="DH37" s="35"/>
      <c r="DI37" s="35"/>
      <c r="DJ37" s="35"/>
      <c r="DK37" s="35"/>
      <c r="DL37" s="35"/>
      <c r="DM37" s="35"/>
      <c r="DN37" s="35"/>
      <c r="DO37" s="35"/>
      <c r="DP37" s="35"/>
      <c r="DQ37" s="35"/>
      <c r="DR37" s="35"/>
      <c r="DS37" s="35"/>
      <c r="DT37" s="35"/>
      <c r="DU37" s="35"/>
      <c r="DV37" s="35"/>
      <c r="DW37" s="35"/>
      <c r="DX37" s="35"/>
      <c r="DY37" s="35"/>
      <c r="DZ37" s="35"/>
      <c r="EA37" s="35"/>
      <c r="EB37" s="35"/>
      <c r="EC37" s="35"/>
      <c r="ED37" s="35"/>
      <c r="EE37" s="35"/>
      <c r="EF37" s="35"/>
      <c r="EG37" s="35"/>
    </row>
    <row r="38" spans="1:137" s="33" customFormat="1" ht="13.5" thickTop="1">
      <c r="A38" s="36"/>
      <c r="B38" s="36"/>
      <c r="C38" s="37"/>
      <c r="D38" s="38"/>
      <c r="F38" s="37"/>
      <c r="G38" s="38"/>
      <c r="I38" s="37"/>
      <c r="J38" s="38"/>
      <c r="L38" s="37"/>
      <c r="M38" s="38"/>
      <c r="O38" s="37"/>
      <c r="P38" s="38"/>
      <c r="R38" s="37"/>
      <c r="S38" s="37"/>
      <c r="T38" s="37"/>
      <c r="U38" s="35"/>
      <c r="V38" s="35"/>
      <c r="W38" s="35"/>
      <c r="X38" s="35"/>
      <c r="Y38" s="35"/>
      <c r="Z38" s="35"/>
      <c r="AA38" s="35"/>
      <c r="AB38" s="35"/>
      <c r="AC38" s="35"/>
      <c r="AD38" s="35"/>
      <c r="AE38" s="35"/>
      <c r="AF38" s="35"/>
      <c r="AG38" s="35"/>
      <c r="AH38" s="35"/>
      <c r="AI38" s="35"/>
      <c r="AJ38" s="35"/>
      <c r="AK38" s="35"/>
      <c r="AL38" s="35"/>
      <c r="AM38" s="35"/>
      <c r="AN38" s="35"/>
      <c r="AO38" s="35"/>
      <c r="AP38" s="35"/>
      <c r="AQ38" s="35"/>
      <c r="AR38" s="35"/>
      <c r="AS38" s="35"/>
      <c r="AT38" s="35"/>
      <c r="AU38" s="35"/>
      <c r="AV38" s="35"/>
      <c r="AW38" s="35"/>
      <c r="AX38" s="35"/>
      <c r="AY38" s="35"/>
      <c r="AZ38" s="35"/>
      <c r="BA38" s="35"/>
      <c r="BB38" s="35"/>
      <c r="BC38" s="35"/>
      <c r="BD38" s="35"/>
      <c r="BE38" s="35"/>
      <c r="BF38" s="35"/>
      <c r="BG38" s="35"/>
      <c r="BH38" s="35"/>
      <c r="BI38" s="35"/>
      <c r="BJ38" s="35"/>
      <c r="BK38" s="35"/>
      <c r="BL38" s="35"/>
      <c r="BM38" s="35"/>
      <c r="BN38" s="35"/>
      <c r="BO38" s="35"/>
      <c r="BP38" s="35"/>
      <c r="BQ38" s="35"/>
      <c r="BR38" s="35"/>
      <c r="BS38" s="35"/>
      <c r="BT38" s="35"/>
      <c r="BU38" s="35"/>
      <c r="BV38" s="35"/>
      <c r="BW38" s="35"/>
      <c r="BX38" s="35"/>
      <c r="BY38" s="35"/>
      <c r="BZ38" s="35"/>
      <c r="CA38" s="35"/>
      <c r="CB38" s="35"/>
      <c r="CC38" s="35"/>
      <c r="CD38" s="35"/>
      <c r="CE38" s="35"/>
      <c r="CF38" s="35"/>
      <c r="CG38" s="35"/>
      <c r="CH38" s="35"/>
      <c r="CI38" s="35"/>
      <c r="CJ38" s="35"/>
      <c r="CK38" s="35"/>
      <c r="CL38" s="35"/>
      <c r="CM38" s="35"/>
      <c r="CN38" s="35"/>
      <c r="CO38" s="35"/>
      <c r="CP38" s="35"/>
      <c r="CQ38" s="35"/>
      <c r="CR38" s="35"/>
      <c r="CS38" s="35"/>
      <c r="CT38" s="35"/>
      <c r="CU38" s="35"/>
      <c r="CV38" s="35"/>
      <c r="CW38" s="35"/>
      <c r="CX38" s="35"/>
      <c r="CY38" s="35"/>
      <c r="CZ38" s="35"/>
      <c r="DA38" s="35"/>
      <c r="DB38" s="35"/>
      <c r="DC38" s="35"/>
      <c r="DD38" s="35"/>
      <c r="DE38" s="35"/>
      <c r="DF38" s="35"/>
      <c r="DG38" s="35"/>
      <c r="DH38" s="35"/>
      <c r="DI38" s="35"/>
      <c r="DJ38" s="35"/>
      <c r="DK38" s="35"/>
      <c r="DL38" s="35"/>
      <c r="DM38" s="35"/>
      <c r="DN38" s="35"/>
      <c r="DO38" s="35"/>
      <c r="DP38" s="35"/>
      <c r="DQ38" s="35"/>
      <c r="DR38" s="35"/>
      <c r="DS38" s="35"/>
      <c r="DT38" s="35"/>
      <c r="DU38" s="35"/>
      <c r="DV38" s="35"/>
      <c r="DW38" s="35"/>
      <c r="DX38" s="35"/>
      <c r="DY38" s="35"/>
      <c r="DZ38" s="35"/>
      <c r="EA38" s="35"/>
      <c r="EB38" s="35"/>
      <c r="EC38" s="35"/>
      <c r="ED38" s="35"/>
      <c r="EE38" s="35"/>
      <c r="EF38" s="35"/>
      <c r="EG38" s="35"/>
    </row>
    <row r="39" spans="1:137" s="35" customFormat="1">
      <c r="A39" s="36" t="s">
        <v>42</v>
      </c>
      <c r="B39" s="36"/>
      <c r="C39" s="37">
        <v>144739</v>
      </c>
      <c r="D39" s="38">
        <f>C39/(C39+C40)*100</f>
        <v>27.885797295787242</v>
      </c>
      <c r="F39" s="37">
        <v>124413</v>
      </c>
      <c r="G39" s="38">
        <f>F39/(F39+F40)*100</f>
        <v>23.670662100456621</v>
      </c>
      <c r="I39" s="37">
        <v>375253</v>
      </c>
      <c r="J39" s="38">
        <f>I39/(I39+I40)*100</f>
        <v>71.395167427701679</v>
      </c>
      <c r="L39" s="37">
        <v>110958</v>
      </c>
      <c r="M39" s="38">
        <f>L39/(L39+L40)*100</f>
        <v>21.110730593607304</v>
      </c>
      <c r="O39" s="37">
        <f>C39+F39+I39+L39</f>
        <v>755363</v>
      </c>
      <c r="P39" s="38">
        <f>O39/(O39+O40)*100</f>
        <v>36.04102790191245</v>
      </c>
      <c r="R39" s="37"/>
      <c r="S39" s="37"/>
      <c r="T39" s="37"/>
    </row>
    <row r="40" spans="1:137" s="35" customFormat="1">
      <c r="A40" s="36" t="s">
        <v>43</v>
      </c>
      <c r="B40" s="36"/>
      <c r="C40" s="37">
        <v>374303</v>
      </c>
      <c r="D40" s="38">
        <f>C40/(C39+C40)*100</f>
        <v>72.114202704212758</v>
      </c>
      <c r="F40" s="37">
        <v>401187</v>
      </c>
      <c r="G40" s="38">
        <f>F40/(F39+F40)*100</f>
        <v>76.329337899543376</v>
      </c>
      <c r="I40" s="37">
        <v>150347</v>
      </c>
      <c r="J40" s="38">
        <f>I40/(I39+I40)*100</f>
        <v>28.604832572298328</v>
      </c>
      <c r="L40" s="37">
        <v>414642</v>
      </c>
      <c r="M40" s="38">
        <f>L40/(L39+L40)*100</f>
        <v>78.889269406392685</v>
      </c>
      <c r="O40" s="37">
        <f>C40+F40+I40+L40</f>
        <v>1340479</v>
      </c>
      <c r="P40" s="38">
        <f>O40/(O39+O40)*100</f>
        <v>63.95897209808755</v>
      </c>
      <c r="R40" s="37"/>
      <c r="S40" s="37"/>
      <c r="T40" s="37"/>
    </row>
    <row r="41" spans="1:137" s="35" customFormat="1">
      <c r="A41" s="36"/>
      <c r="B41" s="36"/>
      <c r="C41" s="37"/>
      <c r="D41" s="38"/>
      <c r="F41" s="37"/>
      <c r="G41" s="38"/>
      <c r="I41" s="37"/>
      <c r="J41" s="38"/>
      <c r="L41" s="37"/>
      <c r="M41" s="38"/>
      <c r="O41" s="37"/>
      <c r="P41" s="38"/>
    </row>
    <row r="42" spans="1:137" s="35" customFormat="1" ht="4.5" customHeight="1">
      <c r="A42" s="36"/>
      <c r="B42" s="36"/>
      <c r="C42" s="37"/>
      <c r="D42" s="38"/>
      <c r="F42" s="37"/>
      <c r="G42" s="38"/>
      <c r="I42" s="37"/>
      <c r="J42" s="38"/>
      <c r="L42" s="37"/>
      <c r="O42" s="37"/>
      <c r="P42" s="38"/>
    </row>
    <row r="43" spans="1:137">
      <c r="A43" s="21" t="s">
        <v>54</v>
      </c>
      <c r="O43" s="127"/>
    </row>
    <row r="44" spans="1:137" ht="13.5" thickBot="1">
      <c r="O44" s="127"/>
    </row>
    <row r="45" spans="1:137">
      <c r="A45" s="166" t="s">
        <v>59</v>
      </c>
      <c r="B45" s="167"/>
      <c r="C45" s="167"/>
      <c r="D45" s="167"/>
      <c r="E45" s="167"/>
      <c r="F45" s="167"/>
      <c r="G45" s="167"/>
      <c r="H45" s="167"/>
      <c r="I45" s="167"/>
      <c r="J45" s="167"/>
      <c r="K45" s="168"/>
      <c r="O45" s="127"/>
    </row>
    <row r="46" spans="1:137" ht="15" thickBot="1">
      <c r="A46" s="169" t="s">
        <v>60</v>
      </c>
      <c r="B46" s="170"/>
      <c r="C46" s="170"/>
      <c r="D46" s="170"/>
      <c r="E46" s="170"/>
      <c r="F46" s="170"/>
      <c r="G46" s="170"/>
      <c r="H46" s="170"/>
      <c r="I46" s="170"/>
      <c r="J46" s="170"/>
      <c r="K46" s="171"/>
      <c r="O46" s="127" t="s">
        <v>61</v>
      </c>
    </row>
    <row r="47" spans="1:137">
      <c r="O47" s="127" t="s">
        <v>61</v>
      </c>
    </row>
    <row r="48" spans="1:137">
      <c r="O48" s="127"/>
    </row>
  </sheetData>
  <mergeCells count="2">
    <mergeCell ref="A45:K45"/>
    <mergeCell ref="A46:K46"/>
  </mergeCells>
  <hyperlinks>
    <hyperlink ref="A46" r:id="rId1" display="http://creativecommons.org/licenses/by/3.0/deed.de"/>
  </hyperlinks>
  <pageMargins left="0.78740157499999996" right="0.78740157499999996" top="0.984251969" bottom="0.984251969" header="0.4921259845" footer="0.4921259845"/>
  <pageSetup paperSize="9" scale="64" orientation="portrait" r:id="rId2"/>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EG48"/>
  <sheetViews>
    <sheetView zoomScaleNormal="100" zoomScaleSheetLayoutView="100" workbookViewId="0">
      <selection activeCell="T21" sqref="T21"/>
    </sheetView>
  </sheetViews>
  <sheetFormatPr baseColWidth="10" defaultRowHeight="12.75"/>
  <cols>
    <col min="1" max="1" width="26.5703125" style="21" customWidth="1"/>
    <col min="2" max="2" width="1.140625" style="21" customWidth="1"/>
    <col min="3" max="3" width="8.7109375" style="21" customWidth="1"/>
    <col min="4" max="4" width="8.7109375" style="40" customWidth="1"/>
    <col min="5" max="5" width="1.140625" style="21" customWidth="1"/>
    <col min="6" max="6" width="8.7109375" style="21" customWidth="1"/>
    <col min="7" max="7" width="8.7109375" style="40" customWidth="1"/>
    <col min="8" max="8" width="1.140625" style="21" customWidth="1"/>
    <col min="9" max="9" width="8.7109375" style="21" customWidth="1"/>
    <col min="10" max="10" width="8.7109375" style="40" customWidth="1"/>
    <col min="11" max="11" width="1.140625" style="21" customWidth="1"/>
    <col min="12" max="13" width="8.7109375" style="21" customWidth="1"/>
    <col min="14" max="14" width="1.140625" style="21" customWidth="1"/>
    <col min="15" max="15" width="10.42578125" style="21" customWidth="1"/>
    <col min="16" max="16" width="8.7109375" style="40" customWidth="1"/>
    <col min="17" max="17" width="2.28515625" style="21" customWidth="1"/>
    <col min="18" max="18" width="11.42578125" style="22"/>
    <col min="19" max="19" width="5.42578125" style="22" customWidth="1"/>
    <col min="20" max="137" width="11.42578125" style="22"/>
    <col min="138" max="16384" width="11.42578125" style="21"/>
  </cols>
  <sheetData>
    <row r="1" spans="1:137" ht="30" customHeight="1">
      <c r="A1" s="18" t="s">
        <v>31</v>
      </c>
      <c r="B1" s="19"/>
      <c r="C1" s="19"/>
      <c r="D1" s="20"/>
      <c r="F1" s="19"/>
      <c r="G1" s="20"/>
      <c r="I1" s="19"/>
      <c r="J1" s="20"/>
      <c r="L1" s="19"/>
      <c r="M1" s="19"/>
      <c r="O1" s="19"/>
      <c r="P1" s="20"/>
    </row>
    <row r="2" spans="1:137" s="26" customFormat="1" ht="30.75" customHeight="1">
      <c r="A2" s="23"/>
      <c r="B2" s="23"/>
      <c r="C2" s="24" t="s">
        <v>50</v>
      </c>
      <c r="D2" s="25"/>
      <c r="F2" s="24" t="s">
        <v>51</v>
      </c>
      <c r="G2" s="25"/>
      <c r="I2" s="27" t="s">
        <v>32</v>
      </c>
      <c r="J2" s="25"/>
      <c r="L2" s="27" t="s">
        <v>33</v>
      </c>
      <c r="M2" s="28"/>
      <c r="O2" s="24" t="s">
        <v>0</v>
      </c>
      <c r="P2" s="25"/>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row>
    <row r="3" spans="1:137" s="33" customFormat="1" ht="15.95" customHeight="1">
      <c r="A3" s="30"/>
      <c r="B3" s="30"/>
      <c r="C3" s="31" t="s">
        <v>1</v>
      </c>
      <c r="D3" s="32" t="s">
        <v>2</v>
      </c>
      <c r="F3" s="31" t="s">
        <v>1</v>
      </c>
      <c r="G3" s="32" t="s">
        <v>2</v>
      </c>
      <c r="I3" s="31" t="s">
        <v>1</v>
      </c>
      <c r="J3" s="32" t="s">
        <v>2</v>
      </c>
      <c r="L3" s="31" t="s">
        <v>1</v>
      </c>
      <c r="M3" s="34" t="s">
        <v>2</v>
      </c>
      <c r="O3" s="31" t="s">
        <v>1</v>
      </c>
      <c r="P3" s="32" t="s">
        <v>2</v>
      </c>
      <c r="R3" s="35"/>
      <c r="S3" s="35"/>
      <c r="T3" s="35"/>
      <c r="U3" s="35"/>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35"/>
      <c r="BI3" s="35"/>
      <c r="BJ3" s="35"/>
      <c r="BK3" s="35"/>
      <c r="BL3" s="35"/>
      <c r="BM3" s="35"/>
      <c r="BN3" s="35"/>
      <c r="BO3" s="35"/>
      <c r="BP3" s="35"/>
      <c r="BQ3" s="35"/>
      <c r="BR3" s="35"/>
      <c r="BS3" s="35"/>
      <c r="BT3" s="35"/>
      <c r="BU3" s="35"/>
      <c r="BV3" s="35"/>
      <c r="BW3" s="35"/>
      <c r="BX3" s="35"/>
      <c r="BY3" s="35"/>
      <c r="BZ3" s="35"/>
      <c r="CA3" s="35"/>
      <c r="CB3" s="35"/>
      <c r="CC3" s="35"/>
      <c r="CD3" s="35"/>
      <c r="CE3" s="35"/>
      <c r="CF3" s="35"/>
      <c r="CG3" s="35"/>
      <c r="CH3" s="35"/>
      <c r="CI3" s="35"/>
      <c r="CJ3" s="35"/>
      <c r="CK3" s="35"/>
      <c r="CL3" s="35"/>
      <c r="CM3" s="35"/>
      <c r="CN3" s="35"/>
      <c r="CO3" s="35"/>
      <c r="CP3" s="35"/>
      <c r="CQ3" s="35"/>
      <c r="CR3" s="35"/>
      <c r="CS3" s="35"/>
      <c r="CT3" s="35"/>
      <c r="CU3" s="35"/>
      <c r="CV3" s="35"/>
      <c r="CW3" s="35"/>
      <c r="CX3" s="35"/>
      <c r="CY3" s="35"/>
      <c r="CZ3" s="35"/>
      <c r="DA3" s="35"/>
      <c r="DB3" s="35"/>
      <c r="DC3" s="35"/>
      <c r="DD3" s="35"/>
      <c r="DE3" s="35"/>
      <c r="DF3" s="35"/>
      <c r="DG3" s="35"/>
      <c r="DH3" s="35"/>
      <c r="DI3" s="35"/>
      <c r="DJ3" s="35"/>
      <c r="DK3" s="35"/>
      <c r="DL3" s="35"/>
      <c r="DM3" s="35"/>
      <c r="DN3" s="35"/>
      <c r="DO3" s="35"/>
      <c r="DP3" s="35"/>
      <c r="DQ3" s="35"/>
      <c r="DR3" s="35"/>
      <c r="DS3" s="35"/>
      <c r="DT3" s="35"/>
      <c r="DU3" s="35"/>
      <c r="DV3" s="35"/>
      <c r="DW3" s="35"/>
      <c r="DX3" s="35"/>
      <c r="DY3" s="35"/>
      <c r="DZ3" s="35"/>
      <c r="EA3" s="35"/>
      <c r="EB3" s="35"/>
      <c r="EC3" s="35"/>
      <c r="ED3" s="35"/>
      <c r="EE3" s="35"/>
      <c r="EF3" s="35"/>
      <c r="EG3" s="35"/>
    </row>
    <row r="4" spans="1:137" s="33" customFormat="1" ht="15.95" customHeight="1">
      <c r="A4" s="30" t="s">
        <v>34</v>
      </c>
      <c r="B4" s="30"/>
      <c r="C4" s="31"/>
      <c r="D4" s="32"/>
      <c r="F4" s="31"/>
      <c r="G4" s="32"/>
      <c r="I4" s="31"/>
      <c r="J4" s="32"/>
      <c r="L4" s="31"/>
      <c r="M4" s="34"/>
      <c r="O4" s="31"/>
      <c r="P4" s="32"/>
      <c r="R4" s="35"/>
      <c r="S4" s="35"/>
      <c r="T4" s="35"/>
      <c r="U4" s="35"/>
      <c r="V4" s="35"/>
      <c r="W4" s="35"/>
      <c r="X4" s="35"/>
      <c r="Y4" s="35"/>
      <c r="Z4" s="35"/>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35"/>
      <c r="BI4" s="35"/>
      <c r="BJ4" s="35"/>
      <c r="BK4" s="35"/>
      <c r="BL4" s="35"/>
      <c r="BM4" s="35"/>
      <c r="BN4" s="35"/>
      <c r="BO4" s="35"/>
      <c r="BP4" s="35"/>
      <c r="BQ4" s="35"/>
      <c r="BR4" s="35"/>
      <c r="BS4" s="35"/>
      <c r="BT4" s="35"/>
      <c r="BU4" s="35"/>
      <c r="BV4" s="35"/>
      <c r="BW4" s="35"/>
      <c r="BX4" s="35"/>
      <c r="BY4" s="35"/>
      <c r="BZ4" s="35"/>
      <c r="CA4" s="35"/>
      <c r="CB4" s="35"/>
      <c r="CC4" s="35"/>
      <c r="CD4" s="35"/>
      <c r="CE4" s="35"/>
      <c r="CF4" s="35"/>
      <c r="CG4" s="35"/>
      <c r="CH4" s="35"/>
      <c r="CI4" s="35"/>
      <c r="CJ4" s="35"/>
      <c r="CK4" s="35"/>
      <c r="CL4" s="35"/>
      <c r="CM4" s="35"/>
      <c r="CN4" s="35"/>
      <c r="CO4" s="35"/>
      <c r="CP4" s="35"/>
      <c r="CQ4" s="35"/>
      <c r="CR4" s="35"/>
      <c r="CS4" s="35"/>
      <c r="CT4" s="35"/>
      <c r="CU4" s="35"/>
      <c r="CV4" s="35"/>
      <c r="CW4" s="35"/>
      <c r="CX4" s="35"/>
      <c r="CY4" s="35"/>
      <c r="CZ4" s="35"/>
      <c r="DA4" s="35"/>
      <c r="DB4" s="35"/>
      <c r="DC4" s="35"/>
      <c r="DD4" s="35"/>
      <c r="DE4" s="35"/>
      <c r="DF4" s="35"/>
      <c r="DG4" s="35"/>
      <c r="DH4" s="35"/>
      <c r="DI4" s="35"/>
      <c r="DJ4" s="35"/>
      <c r="DK4" s="35"/>
      <c r="DL4" s="35"/>
      <c r="DM4" s="35"/>
      <c r="DN4" s="35"/>
      <c r="DO4" s="35"/>
      <c r="DP4" s="35"/>
      <c r="DQ4" s="35"/>
      <c r="DR4" s="35"/>
      <c r="DS4" s="35"/>
      <c r="DT4" s="35"/>
      <c r="DU4" s="35"/>
      <c r="DV4" s="35"/>
      <c r="DW4" s="35"/>
      <c r="DX4" s="35"/>
      <c r="DY4" s="35"/>
      <c r="DZ4" s="35"/>
      <c r="EA4" s="35"/>
      <c r="EB4" s="35"/>
      <c r="EC4" s="35"/>
      <c r="ED4" s="35"/>
      <c r="EE4" s="35"/>
      <c r="EF4" s="35"/>
      <c r="EG4" s="35"/>
    </row>
    <row r="5" spans="1:137" s="33" customFormat="1" ht="15.95" customHeight="1">
      <c r="A5" s="30" t="s">
        <v>35</v>
      </c>
      <c r="B5" s="30"/>
      <c r="C5" s="31">
        <v>239457</v>
      </c>
      <c r="D5" s="147">
        <f>C5/C$16*100</f>
        <v>45.434312386156648</v>
      </c>
      <c r="E5" s="145"/>
      <c r="F5" s="151">
        <v>245950</v>
      </c>
      <c r="G5" s="147">
        <f>F5/F$16*100</f>
        <v>45.529770675828772</v>
      </c>
      <c r="H5" s="145"/>
      <c r="I5" s="31">
        <v>276245</v>
      </c>
      <c r="J5" s="147">
        <f>I5/I$16*100</f>
        <v>50.963480891807876</v>
      </c>
      <c r="K5" s="145"/>
      <c r="L5" s="31">
        <v>299614</v>
      </c>
      <c r="M5" s="147">
        <f>L5/L$16*100</f>
        <v>53.17282846352613</v>
      </c>
      <c r="N5" s="145"/>
      <c r="O5" s="31">
        <f>C5+F5+I5+L5</f>
        <v>1061266</v>
      </c>
      <c r="P5" s="147">
        <f>O5/O$16*100</f>
        <v>48.844300295523695</v>
      </c>
      <c r="Q5" s="145"/>
      <c r="R5" s="37"/>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5"/>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5"/>
      <c r="DO5" s="35"/>
      <c r="DP5" s="35"/>
      <c r="DQ5" s="35"/>
      <c r="DR5" s="35"/>
      <c r="DS5" s="35"/>
      <c r="DT5" s="35"/>
      <c r="DU5" s="35"/>
      <c r="DV5" s="35"/>
      <c r="DW5" s="35"/>
      <c r="DX5" s="35"/>
      <c r="DY5" s="35"/>
      <c r="DZ5" s="35"/>
      <c r="EA5" s="35"/>
      <c r="EB5" s="35"/>
      <c r="EC5" s="35"/>
      <c r="ED5" s="35"/>
      <c r="EE5" s="35"/>
      <c r="EF5" s="35"/>
      <c r="EG5" s="35"/>
    </row>
    <row r="6" spans="1:137" s="33" customFormat="1" ht="15.95" customHeight="1">
      <c r="A6" s="30" t="s">
        <v>36</v>
      </c>
      <c r="B6" s="30"/>
      <c r="C6" s="31">
        <v>51374</v>
      </c>
      <c r="D6" s="147">
        <f>C6/C$16*100</f>
        <v>9.7476472374013348</v>
      </c>
      <c r="E6" s="145"/>
      <c r="F6" s="31">
        <v>56649</v>
      </c>
      <c r="G6" s="147">
        <f>F6/F$16*100</f>
        <v>10.486749253974484</v>
      </c>
      <c r="H6" s="145"/>
      <c r="I6" s="31">
        <v>58734</v>
      </c>
      <c r="J6" s="147">
        <f>I6/I$16*100</f>
        <v>10.835631727993063</v>
      </c>
      <c r="K6" s="145"/>
      <c r="L6" s="31">
        <v>41518</v>
      </c>
      <c r="M6" s="147">
        <f>L6/L$16*100</f>
        <v>7.3682454496407974</v>
      </c>
      <c r="N6" s="145"/>
      <c r="O6" s="31">
        <f>C6+F6+I6+L6</f>
        <v>208275</v>
      </c>
      <c r="P6" s="147">
        <f>O6/O$16*100</f>
        <v>9.5857651560025463</v>
      </c>
      <c r="Q6" s="145"/>
      <c r="R6" s="37"/>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c r="BT6" s="35"/>
      <c r="BU6" s="35"/>
      <c r="BV6" s="35"/>
      <c r="BW6" s="35"/>
      <c r="BX6" s="35"/>
      <c r="BY6" s="35"/>
      <c r="BZ6" s="35"/>
      <c r="CA6" s="35"/>
      <c r="CB6" s="35"/>
      <c r="CC6" s="35"/>
      <c r="CD6" s="35"/>
      <c r="CE6" s="35"/>
      <c r="CF6" s="35"/>
      <c r="CG6" s="35"/>
      <c r="CH6" s="35"/>
      <c r="CI6" s="35"/>
      <c r="CJ6" s="35"/>
      <c r="CK6" s="35"/>
      <c r="CL6" s="35"/>
      <c r="CM6" s="35"/>
      <c r="CN6" s="35"/>
      <c r="CO6" s="35"/>
      <c r="CP6" s="35"/>
      <c r="CQ6" s="35"/>
      <c r="CR6" s="35"/>
      <c r="CS6" s="35"/>
      <c r="CT6" s="35"/>
      <c r="CU6" s="35"/>
      <c r="CV6" s="35"/>
      <c r="CW6" s="35"/>
      <c r="CX6" s="35"/>
      <c r="CY6" s="35"/>
      <c r="CZ6" s="35"/>
      <c r="DA6" s="35"/>
      <c r="DB6" s="35"/>
      <c r="DC6" s="35"/>
      <c r="DD6" s="35"/>
      <c r="DE6" s="35"/>
      <c r="DF6" s="35"/>
      <c r="DG6" s="35"/>
      <c r="DH6" s="35"/>
      <c r="DI6" s="35"/>
      <c r="DJ6" s="35"/>
      <c r="DK6" s="35"/>
      <c r="DL6" s="35"/>
      <c r="DM6" s="35"/>
      <c r="DN6" s="35"/>
      <c r="DO6" s="35"/>
      <c r="DP6" s="35"/>
      <c r="DQ6" s="35"/>
      <c r="DR6" s="35"/>
      <c r="DS6" s="35"/>
      <c r="DT6" s="35"/>
      <c r="DU6" s="35"/>
      <c r="DV6" s="35"/>
      <c r="DW6" s="35"/>
      <c r="DX6" s="35"/>
      <c r="DY6" s="35"/>
      <c r="DZ6" s="35"/>
      <c r="EA6" s="35"/>
      <c r="EB6" s="35"/>
      <c r="EC6" s="35"/>
      <c r="ED6" s="35"/>
      <c r="EE6" s="35"/>
      <c r="EF6" s="35"/>
      <c r="EG6" s="35"/>
    </row>
    <row r="7" spans="1:137" s="33" customFormat="1" ht="15.95" customHeight="1">
      <c r="A7" s="30" t="s">
        <v>11</v>
      </c>
      <c r="B7" s="30"/>
      <c r="C7" s="31">
        <v>140139</v>
      </c>
      <c r="D7" s="147">
        <f>C7/C$16*100</f>
        <v>26.589822404371581</v>
      </c>
      <c r="E7" s="145"/>
      <c r="F7" s="31">
        <v>192352</v>
      </c>
      <c r="G7" s="147">
        <f>F7/F$16*100</f>
        <v>35.607816422187504</v>
      </c>
      <c r="H7" s="145"/>
      <c r="I7" s="31">
        <v>183773</v>
      </c>
      <c r="J7" s="147">
        <f>I7/I$16*100</f>
        <v>33.903642686492816</v>
      </c>
      <c r="K7" s="145"/>
      <c r="L7" s="31">
        <v>184345</v>
      </c>
      <c r="M7" s="147">
        <f>L7/L$16*100</f>
        <v>32.715911349632279</v>
      </c>
      <c r="N7" s="145"/>
      <c r="O7" s="31">
        <f>C7+F7+I7+L7</f>
        <v>700609</v>
      </c>
      <c r="P7" s="147">
        <f>O7/O$16*100</f>
        <v>32.24522069466709</v>
      </c>
      <c r="Q7" s="145"/>
      <c r="R7" s="37"/>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c r="BT7" s="35"/>
      <c r="BU7" s="35"/>
      <c r="BV7" s="35"/>
      <c r="BW7" s="35"/>
      <c r="BX7" s="35"/>
      <c r="BY7" s="35"/>
      <c r="BZ7" s="35"/>
      <c r="CA7" s="35"/>
      <c r="CB7" s="35"/>
      <c r="CC7" s="35"/>
      <c r="CD7" s="35"/>
      <c r="CE7" s="35"/>
      <c r="CF7" s="35"/>
      <c r="CG7" s="35"/>
      <c r="CH7" s="35"/>
      <c r="CI7" s="35"/>
      <c r="CJ7" s="35"/>
      <c r="CK7" s="35"/>
      <c r="CL7" s="35"/>
      <c r="CM7" s="35"/>
      <c r="CN7" s="35"/>
      <c r="CO7" s="35"/>
      <c r="CP7" s="35"/>
      <c r="CQ7" s="35"/>
      <c r="CR7" s="35"/>
      <c r="CS7" s="35"/>
      <c r="CT7" s="35"/>
      <c r="CU7" s="35"/>
      <c r="CV7" s="35"/>
      <c r="CW7" s="35"/>
      <c r="CX7" s="35"/>
      <c r="CY7" s="35"/>
      <c r="CZ7" s="35"/>
      <c r="DA7" s="35"/>
      <c r="DB7" s="35"/>
      <c r="DC7" s="35"/>
      <c r="DD7" s="35"/>
      <c r="DE7" s="35"/>
      <c r="DF7" s="35"/>
      <c r="DG7" s="35"/>
      <c r="DH7" s="35"/>
      <c r="DI7" s="35"/>
      <c r="DJ7" s="35"/>
      <c r="DK7" s="35"/>
      <c r="DL7" s="35"/>
      <c r="DM7" s="35"/>
      <c r="DN7" s="35"/>
      <c r="DO7" s="35"/>
      <c r="DP7" s="35"/>
      <c r="DQ7" s="35"/>
      <c r="DR7" s="35"/>
      <c r="DS7" s="35"/>
      <c r="DT7" s="35"/>
      <c r="DU7" s="35"/>
      <c r="DV7" s="35"/>
      <c r="DW7" s="35"/>
      <c r="DX7" s="35"/>
      <c r="DY7" s="35"/>
      <c r="DZ7" s="35"/>
      <c r="EA7" s="35"/>
      <c r="EB7" s="35"/>
      <c r="EC7" s="35"/>
      <c r="ED7" s="35"/>
      <c r="EE7" s="35"/>
      <c r="EF7" s="35"/>
      <c r="EG7" s="35"/>
    </row>
    <row r="8" spans="1:137" s="33" customFormat="1" ht="15.95" customHeight="1">
      <c r="A8" s="30"/>
      <c r="B8" s="30"/>
      <c r="C8" s="31"/>
      <c r="D8" s="32"/>
      <c r="E8" s="145"/>
      <c r="F8" s="31"/>
      <c r="G8" s="32"/>
      <c r="H8" s="145"/>
      <c r="I8" s="31"/>
      <c r="J8" s="32"/>
      <c r="K8" s="145"/>
      <c r="L8" s="31"/>
      <c r="M8" s="32"/>
      <c r="N8" s="145"/>
      <c r="O8" s="31"/>
      <c r="P8" s="32"/>
      <c r="Q8" s="145"/>
      <c r="R8" s="37"/>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c r="BT8" s="35"/>
      <c r="BU8" s="35"/>
      <c r="BV8" s="35"/>
      <c r="BW8" s="35"/>
      <c r="BX8" s="35"/>
      <c r="BY8" s="35"/>
      <c r="BZ8" s="35"/>
      <c r="CA8" s="35"/>
      <c r="CB8" s="35"/>
      <c r="CC8" s="35"/>
      <c r="CD8" s="35"/>
      <c r="CE8" s="35"/>
      <c r="CF8" s="35"/>
      <c r="CG8" s="35"/>
      <c r="CH8" s="35"/>
      <c r="CI8" s="35"/>
      <c r="CJ8" s="35"/>
      <c r="CK8" s="35"/>
      <c r="CL8" s="35"/>
      <c r="CM8" s="35"/>
      <c r="CN8" s="35"/>
      <c r="CO8" s="35"/>
      <c r="CP8" s="35"/>
      <c r="CQ8" s="35"/>
      <c r="CR8" s="35"/>
      <c r="CS8" s="35"/>
      <c r="CT8" s="35"/>
      <c r="CU8" s="35"/>
      <c r="CV8" s="35"/>
      <c r="CW8" s="35"/>
      <c r="CX8" s="35"/>
      <c r="CY8" s="35"/>
      <c r="CZ8" s="35"/>
      <c r="DA8" s="35"/>
      <c r="DB8" s="35"/>
      <c r="DC8" s="35"/>
      <c r="DD8" s="35"/>
      <c r="DE8" s="35"/>
      <c r="DF8" s="35"/>
      <c r="DG8" s="35"/>
      <c r="DH8" s="35"/>
      <c r="DI8" s="35"/>
      <c r="DJ8" s="35"/>
      <c r="DK8" s="35"/>
      <c r="DL8" s="35"/>
      <c r="DM8" s="35"/>
      <c r="DN8" s="35"/>
      <c r="DO8" s="35"/>
      <c r="DP8" s="35"/>
      <c r="DQ8" s="35"/>
      <c r="DR8" s="35"/>
      <c r="DS8" s="35"/>
      <c r="DT8" s="35"/>
      <c r="DU8" s="35"/>
      <c r="DV8" s="35"/>
      <c r="DW8" s="35"/>
      <c r="DX8" s="35"/>
      <c r="DY8" s="35"/>
      <c r="DZ8" s="35"/>
      <c r="EA8" s="35"/>
      <c r="EB8" s="35"/>
      <c r="EC8" s="35"/>
      <c r="ED8" s="35"/>
      <c r="EE8" s="35"/>
      <c r="EF8" s="35"/>
      <c r="EG8" s="35"/>
    </row>
    <row r="9" spans="1:137" s="33" customFormat="1" ht="15.95" customHeight="1">
      <c r="A9" s="30" t="s">
        <v>37</v>
      </c>
      <c r="B9" s="30"/>
      <c r="C9" s="31"/>
      <c r="D9" s="32"/>
      <c r="E9" s="145"/>
      <c r="F9" s="31"/>
      <c r="G9" s="32"/>
      <c r="H9" s="145"/>
      <c r="I9" s="31"/>
      <c r="J9" s="32"/>
      <c r="K9" s="145"/>
      <c r="L9" s="31"/>
      <c r="M9" s="32"/>
      <c r="N9" s="145"/>
      <c r="O9" s="31"/>
      <c r="P9" s="32"/>
      <c r="Q9" s="145"/>
      <c r="R9" s="37"/>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c r="BT9" s="35"/>
      <c r="BU9" s="35"/>
      <c r="BV9" s="35"/>
      <c r="BW9" s="35"/>
      <c r="BX9" s="35"/>
      <c r="BY9" s="35"/>
      <c r="BZ9" s="35"/>
      <c r="CA9" s="35"/>
      <c r="CB9" s="35"/>
      <c r="CC9" s="35"/>
      <c r="CD9" s="35"/>
      <c r="CE9" s="35"/>
      <c r="CF9" s="35"/>
      <c r="CG9" s="35"/>
      <c r="CH9" s="35"/>
      <c r="CI9" s="35"/>
      <c r="CJ9" s="35"/>
      <c r="CK9" s="35"/>
      <c r="CL9" s="35"/>
      <c r="CM9" s="35"/>
      <c r="CN9" s="35"/>
      <c r="CO9" s="35"/>
      <c r="CP9" s="35"/>
      <c r="CQ9" s="35"/>
      <c r="CR9" s="35"/>
      <c r="CS9" s="35"/>
      <c r="CT9" s="35"/>
      <c r="CU9" s="35"/>
      <c r="CV9" s="35"/>
      <c r="CW9" s="35"/>
      <c r="CX9" s="35"/>
      <c r="CY9" s="35"/>
      <c r="CZ9" s="35"/>
      <c r="DA9" s="35"/>
      <c r="DB9" s="35"/>
      <c r="DC9" s="35"/>
      <c r="DD9" s="35"/>
      <c r="DE9" s="35"/>
      <c r="DF9" s="35"/>
      <c r="DG9" s="35"/>
      <c r="DH9" s="35"/>
      <c r="DI9" s="35"/>
      <c r="DJ9" s="35"/>
      <c r="DK9" s="35"/>
      <c r="DL9" s="35"/>
      <c r="DM9" s="35"/>
      <c r="DN9" s="35"/>
      <c r="DO9" s="35"/>
      <c r="DP9" s="35"/>
      <c r="DQ9" s="35"/>
      <c r="DR9" s="35"/>
      <c r="DS9" s="35"/>
      <c r="DT9" s="35"/>
      <c r="DU9" s="35"/>
      <c r="DV9" s="35"/>
      <c r="DW9" s="35"/>
      <c r="DX9" s="35"/>
      <c r="DY9" s="35"/>
      <c r="DZ9" s="35"/>
      <c r="EA9" s="35"/>
      <c r="EB9" s="35"/>
      <c r="EC9" s="35"/>
      <c r="ED9" s="35"/>
      <c r="EE9" s="35"/>
      <c r="EF9" s="35"/>
      <c r="EG9" s="35"/>
    </row>
    <row r="10" spans="1:137" s="33" customFormat="1" ht="15.95" customHeight="1">
      <c r="A10" s="30" t="s">
        <v>38</v>
      </c>
      <c r="B10" s="30"/>
      <c r="C10" s="31">
        <v>0</v>
      </c>
      <c r="D10" s="147">
        <f>C10/C$16*100</f>
        <v>0</v>
      </c>
      <c r="E10" s="145"/>
      <c r="F10" s="31">
        <v>18174</v>
      </c>
      <c r="G10" s="147">
        <f>F10/F$16*100</f>
        <v>3.364334426763619</v>
      </c>
      <c r="H10" s="145"/>
      <c r="I10" s="31">
        <v>0</v>
      </c>
      <c r="J10" s="147">
        <f>I10/I$16*100</f>
        <v>0</v>
      </c>
      <c r="K10" s="145"/>
      <c r="L10" s="31">
        <v>0</v>
      </c>
      <c r="M10" s="147">
        <f>L10/L$16*100</f>
        <v>0</v>
      </c>
      <c r="N10" s="145"/>
      <c r="O10" s="31">
        <f>C10+F10+I10+L10</f>
        <v>18174</v>
      </c>
      <c r="P10" s="147">
        <f>O10/O$16*100</f>
        <v>0.83645034663397089</v>
      </c>
      <c r="Q10" s="145"/>
      <c r="R10" s="37"/>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row>
    <row r="11" spans="1:137" s="33" customFormat="1" ht="15.95" customHeight="1">
      <c r="A11" s="30" t="s">
        <v>39</v>
      </c>
      <c r="B11" s="30"/>
      <c r="C11" s="31">
        <v>96070</v>
      </c>
      <c r="D11" s="147">
        <f>C11/C$16*100</f>
        <v>18.228217972070432</v>
      </c>
      <c r="E11" s="145"/>
      <c r="F11" s="31">
        <v>27071</v>
      </c>
      <c r="G11" s="147">
        <f>F11/F$16*100</f>
        <v>5.0113292212456226</v>
      </c>
      <c r="H11" s="145"/>
      <c r="I11" s="31">
        <v>23293</v>
      </c>
      <c r="J11" s="147">
        <f>I11/I$16*100</f>
        <v>4.2972446937062418</v>
      </c>
      <c r="K11" s="145"/>
      <c r="L11" s="31">
        <v>37995</v>
      </c>
      <c r="M11" s="147">
        <f>L11/L$16*100</f>
        <v>6.7430147372007836</v>
      </c>
      <c r="N11" s="145"/>
      <c r="O11" s="31">
        <f>C11+F11+I11+L11</f>
        <v>184429</v>
      </c>
      <c r="P11" s="147">
        <f>O11/O$16*100</f>
        <v>8.4882635071726966</v>
      </c>
      <c r="Q11" s="145"/>
      <c r="R11" s="37"/>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row>
    <row r="12" spans="1:137" s="33" customFormat="1" ht="15.95" customHeight="1">
      <c r="A12" s="30" t="s">
        <v>40</v>
      </c>
      <c r="B12" s="30"/>
      <c r="C12" s="31">
        <v>0</v>
      </c>
      <c r="D12" s="147">
        <f>C12/C$16*100</f>
        <v>0</v>
      </c>
      <c r="E12" s="145"/>
      <c r="F12" s="31">
        <v>0</v>
      </c>
      <c r="G12" s="147">
        <f>F12/F$16*100</f>
        <v>0</v>
      </c>
      <c r="H12" s="145"/>
      <c r="I12" s="31">
        <v>0</v>
      </c>
      <c r="J12" s="147">
        <f>I12/I$16*100</f>
        <v>0</v>
      </c>
      <c r="K12" s="145"/>
      <c r="L12" s="31">
        <v>0</v>
      </c>
      <c r="M12" s="147">
        <f>L12/L$16*100</f>
        <v>0</v>
      </c>
      <c r="N12" s="145"/>
      <c r="O12" s="31">
        <f>C12+F12+I12+L12</f>
        <v>0</v>
      </c>
      <c r="P12" s="147">
        <f>O12/O$16*100</f>
        <v>0</v>
      </c>
      <c r="Q12" s="145"/>
      <c r="R12" s="37"/>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row>
    <row r="13" spans="1:137" s="33" customFormat="1" ht="15.95" customHeight="1">
      <c r="A13" s="30"/>
      <c r="B13" s="30"/>
      <c r="C13" s="31"/>
      <c r="D13" s="32"/>
      <c r="E13" s="145"/>
      <c r="F13" s="31"/>
      <c r="G13" s="32"/>
      <c r="H13" s="145"/>
      <c r="I13" s="31"/>
      <c r="J13" s="32"/>
      <c r="K13" s="145"/>
      <c r="L13" s="31"/>
      <c r="M13" s="32"/>
      <c r="N13" s="145"/>
      <c r="O13" s="31"/>
      <c r="P13" s="32"/>
      <c r="Q13" s="145"/>
      <c r="R13" s="37"/>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c r="BT13" s="35"/>
      <c r="BU13" s="35"/>
      <c r="BV13" s="35"/>
      <c r="BW13" s="35"/>
      <c r="BX13" s="35"/>
      <c r="BY13" s="35"/>
      <c r="BZ13" s="35"/>
      <c r="CA13" s="35"/>
      <c r="CB13" s="35"/>
      <c r="CC13" s="35"/>
      <c r="CD13" s="35"/>
      <c r="CE13" s="35"/>
      <c r="CF13" s="35"/>
      <c r="CG13" s="35"/>
      <c r="CH13" s="35"/>
      <c r="CI13" s="35"/>
      <c r="CJ13" s="35"/>
      <c r="CK13" s="35"/>
      <c r="CL13" s="35"/>
      <c r="CM13" s="35"/>
      <c r="CN13" s="35"/>
      <c r="CO13" s="35"/>
      <c r="CP13" s="35"/>
      <c r="CQ13" s="35"/>
      <c r="CR13" s="35"/>
      <c r="CS13" s="35"/>
      <c r="CT13" s="35"/>
      <c r="CU13" s="35"/>
      <c r="CV13" s="35"/>
      <c r="CW13" s="35"/>
      <c r="CX13" s="35"/>
      <c r="CY13" s="35"/>
      <c r="CZ13" s="35"/>
      <c r="DA13" s="35"/>
      <c r="DB13" s="35"/>
      <c r="DC13" s="35"/>
      <c r="DD13" s="35"/>
      <c r="DE13" s="35"/>
      <c r="DF13" s="35"/>
      <c r="DG13" s="35"/>
      <c r="DH13" s="35"/>
      <c r="DI13" s="35"/>
      <c r="DJ13" s="35"/>
      <c r="DK13" s="35"/>
      <c r="DL13" s="35"/>
      <c r="DM13" s="35"/>
      <c r="DN13" s="35"/>
      <c r="DO13" s="35"/>
      <c r="DP13" s="35"/>
      <c r="DQ13" s="35"/>
      <c r="DR13" s="35"/>
      <c r="DS13" s="35"/>
      <c r="DT13" s="35"/>
      <c r="DU13" s="35"/>
      <c r="DV13" s="35"/>
      <c r="DW13" s="35"/>
      <c r="DX13" s="35"/>
      <c r="DY13" s="35"/>
      <c r="DZ13" s="35"/>
      <c r="EA13" s="35"/>
      <c r="EB13" s="35"/>
      <c r="EC13" s="35"/>
      <c r="ED13" s="35"/>
      <c r="EE13" s="35"/>
      <c r="EF13" s="35"/>
      <c r="EG13" s="35"/>
    </row>
    <row r="14" spans="1:137" s="33" customFormat="1" ht="15.95" customHeight="1">
      <c r="A14" s="30" t="s">
        <v>23</v>
      </c>
      <c r="B14" s="30"/>
      <c r="C14" s="31">
        <v>0</v>
      </c>
      <c r="D14" s="32">
        <f>ROUND(C14/C$16*100,1)</f>
        <v>0</v>
      </c>
      <c r="E14" s="145"/>
      <c r="F14" s="31">
        <v>0</v>
      </c>
      <c r="G14" s="32">
        <f>ROUND(F14/F$16*100,1)</f>
        <v>0</v>
      </c>
      <c r="H14" s="145"/>
      <c r="I14" s="31">
        <v>0</v>
      </c>
      <c r="J14" s="32">
        <f>ROUND(I14/I$16*100,1)</f>
        <v>0</v>
      </c>
      <c r="K14" s="145"/>
      <c r="L14" s="31">
        <v>0</v>
      </c>
      <c r="M14" s="32">
        <f>ROUND(L14/L$16*100,1)</f>
        <v>0</v>
      </c>
      <c r="N14" s="145"/>
      <c r="O14" s="31">
        <f>C14+F14+I14+L14</f>
        <v>0</v>
      </c>
      <c r="P14" s="32">
        <f>ROUND(O14/O$16*100,1)</f>
        <v>0</v>
      </c>
      <c r="Q14" s="145"/>
      <c r="R14" s="37"/>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row>
    <row r="15" spans="1:137" s="33" customFormat="1" ht="15.95" customHeight="1" thickBot="1">
      <c r="A15" s="30" t="s">
        <v>41</v>
      </c>
      <c r="B15" s="30"/>
      <c r="C15" s="148">
        <v>0</v>
      </c>
      <c r="D15" s="149">
        <f>ROUND(C15/C$16*100,1)</f>
        <v>0</v>
      </c>
      <c r="E15" s="145"/>
      <c r="F15" s="148">
        <v>0</v>
      </c>
      <c r="G15" s="149">
        <f>ROUND(F15/F$16*100,1)</f>
        <v>0</v>
      </c>
      <c r="H15" s="145"/>
      <c r="I15" s="148">
        <v>0</v>
      </c>
      <c r="J15" s="149">
        <f>ROUND(I15/I$16*100,1)</f>
        <v>0</v>
      </c>
      <c r="K15" s="145"/>
      <c r="L15" s="148">
        <v>0</v>
      </c>
      <c r="M15" s="149">
        <f>ROUND(L15/L$16*100,1)</f>
        <v>0</v>
      </c>
      <c r="N15" s="145"/>
      <c r="O15" s="152">
        <f>C15+F15+I15+L15</f>
        <v>0</v>
      </c>
      <c r="P15" s="149">
        <f>ROUND(O15/O$16*100,1)</f>
        <v>0</v>
      </c>
      <c r="Q15" s="145"/>
      <c r="R15" s="37"/>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c r="BT15" s="35"/>
      <c r="BU15" s="35"/>
      <c r="BV15" s="35"/>
      <c r="BW15" s="35"/>
      <c r="BX15" s="35"/>
      <c r="BY15" s="35"/>
      <c r="BZ15" s="35"/>
      <c r="CA15" s="35"/>
      <c r="CB15" s="35"/>
      <c r="CC15" s="35"/>
      <c r="CD15" s="35"/>
      <c r="CE15" s="35"/>
      <c r="CF15" s="35"/>
      <c r="CG15" s="35"/>
      <c r="CH15" s="35"/>
      <c r="CI15" s="35"/>
      <c r="CJ15" s="35"/>
      <c r="CK15" s="35"/>
      <c r="CL15" s="35"/>
      <c r="CM15" s="35"/>
      <c r="CN15" s="35"/>
      <c r="CO15" s="35"/>
      <c r="CP15" s="35"/>
      <c r="CQ15" s="35"/>
      <c r="CR15" s="35"/>
      <c r="CS15" s="35"/>
      <c r="CT15" s="35"/>
      <c r="CU15" s="35"/>
      <c r="CV15" s="35"/>
      <c r="CW15" s="35"/>
      <c r="CX15" s="35"/>
      <c r="CY15" s="35"/>
      <c r="CZ15" s="35"/>
      <c r="DA15" s="35"/>
      <c r="DB15" s="35"/>
      <c r="DC15" s="35"/>
      <c r="DD15" s="35"/>
      <c r="DE15" s="35"/>
      <c r="DF15" s="35"/>
      <c r="DG15" s="35"/>
      <c r="DH15" s="35"/>
      <c r="DI15" s="35"/>
      <c r="DJ15" s="35"/>
      <c r="DK15" s="35"/>
      <c r="DL15" s="35"/>
      <c r="DM15" s="35"/>
      <c r="DN15" s="35"/>
      <c r="DO15" s="35"/>
      <c r="DP15" s="35"/>
      <c r="DQ15" s="35"/>
      <c r="DR15" s="35"/>
      <c r="DS15" s="35"/>
      <c r="DT15" s="35"/>
      <c r="DU15" s="35"/>
      <c r="DV15" s="35"/>
      <c r="DW15" s="35"/>
      <c r="DX15" s="35"/>
      <c r="DY15" s="35"/>
      <c r="DZ15" s="35"/>
      <c r="EA15" s="35"/>
      <c r="EB15" s="35"/>
      <c r="EC15" s="35"/>
      <c r="ED15" s="35"/>
      <c r="EE15" s="35"/>
      <c r="EF15" s="35"/>
      <c r="EG15" s="35"/>
    </row>
    <row r="16" spans="1:137" s="33" customFormat="1" ht="14.25" thickTop="1" thickBot="1">
      <c r="A16" s="30" t="s">
        <v>0</v>
      </c>
      <c r="B16" s="30"/>
      <c r="C16" s="148">
        <f>SUM(C5:C15)</f>
        <v>527040</v>
      </c>
      <c r="D16" s="150">
        <f>SUM(D5:D15)</f>
        <v>100</v>
      </c>
      <c r="E16" s="145"/>
      <c r="F16" s="148">
        <f>SUM(F5:F15)</f>
        <v>540196</v>
      </c>
      <c r="G16" s="150">
        <f>SUM(G5:G15)</f>
        <v>100</v>
      </c>
      <c r="H16" s="145"/>
      <c r="I16" s="148">
        <f>SUM(I4:I15)</f>
        <v>542045</v>
      </c>
      <c r="J16" s="150">
        <f>SUM(J5:J15)</f>
        <v>100</v>
      </c>
      <c r="K16" s="145"/>
      <c r="L16" s="148">
        <f>SUM(L5:L15)</f>
        <v>563472</v>
      </c>
      <c r="M16" s="150">
        <f>SUM(M5:M15)</f>
        <v>99.999999999999986</v>
      </c>
      <c r="N16" s="145"/>
      <c r="O16" s="148">
        <f>SUM(O5:O15)</f>
        <v>2172753</v>
      </c>
      <c r="P16" s="150">
        <f>SUM(P5:P15)</f>
        <v>100</v>
      </c>
      <c r="Q16" s="145"/>
      <c r="R16" s="37"/>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5"/>
      <c r="BY16" s="35"/>
      <c r="BZ16" s="35"/>
      <c r="CA16" s="35"/>
      <c r="CB16" s="35"/>
      <c r="CC16" s="35"/>
      <c r="CD16" s="35"/>
      <c r="CE16" s="35"/>
      <c r="CF16" s="35"/>
      <c r="CG16" s="35"/>
      <c r="CH16" s="35"/>
      <c r="CI16" s="35"/>
      <c r="CJ16" s="35"/>
      <c r="CK16" s="35"/>
      <c r="CL16" s="35"/>
      <c r="CM16" s="35"/>
      <c r="CN16" s="35"/>
      <c r="CO16" s="35"/>
      <c r="CP16" s="35"/>
      <c r="CQ16" s="35"/>
      <c r="CR16" s="35"/>
      <c r="CS16" s="35"/>
      <c r="CT16" s="35"/>
      <c r="CU16" s="35"/>
      <c r="CV16" s="35"/>
      <c r="CW16" s="35"/>
      <c r="CX16" s="35"/>
      <c r="CY16" s="35"/>
      <c r="CZ16" s="35"/>
      <c r="DA16" s="35"/>
      <c r="DB16" s="35"/>
      <c r="DC16" s="35"/>
      <c r="DD16" s="35"/>
      <c r="DE16" s="35"/>
      <c r="DF16" s="35"/>
      <c r="DG16" s="35"/>
      <c r="DH16" s="35"/>
      <c r="DI16" s="35"/>
      <c r="DJ16" s="35"/>
      <c r="DK16" s="35"/>
      <c r="DL16" s="35"/>
      <c r="DM16" s="35"/>
      <c r="DN16" s="35"/>
      <c r="DO16" s="35"/>
      <c r="DP16" s="35"/>
      <c r="DQ16" s="35"/>
      <c r="DR16" s="35"/>
      <c r="DS16" s="35"/>
      <c r="DT16" s="35"/>
      <c r="DU16" s="35"/>
      <c r="DV16" s="35"/>
      <c r="DW16" s="35"/>
      <c r="DX16" s="35"/>
      <c r="DY16" s="35"/>
      <c r="DZ16" s="35"/>
      <c r="EA16" s="35"/>
      <c r="EB16" s="35"/>
      <c r="EC16" s="35"/>
      <c r="ED16" s="35"/>
      <c r="EE16" s="35"/>
      <c r="EF16" s="35"/>
      <c r="EG16" s="35"/>
    </row>
    <row r="17" spans="1:137" s="33" customFormat="1" ht="13.5" thickTop="1">
      <c r="A17" s="36"/>
      <c r="B17" s="36"/>
      <c r="C17" s="37"/>
      <c r="D17" s="38"/>
      <c r="E17" s="145"/>
      <c r="F17" s="37"/>
      <c r="G17" s="38"/>
      <c r="H17" s="145"/>
      <c r="I17" s="37"/>
      <c r="J17" s="38"/>
      <c r="K17" s="145"/>
      <c r="L17" s="37"/>
      <c r="M17" s="38"/>
      <c r="N17" s="145"/>
      <c r="O17" s="37"/>
      <c r="P17" s="38"/>
      <c r="Q17" s="145"/>
      <c r="R17" s="37"/>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row>
    <row r="18" spans="1:137" s="33" customFormat="1">
      <c r="A18" s="36" t="s">
        <v>42</v>
      </c>
      <c r="B18" s="36"/>
      <c r="C18" s="37">
        <v>170210</v>
      </c>
      <c r="D18" s="38">
        <f>C18/(C18+C19)*100</f>
        <v>32.295461445051608</v>
      </c>
      <c r="E18" s="146"/>
      <c r="F18" s="37">
        <v>179323</v>
      </c>
      <c r="G18" s="38">
        <f>F18/(F18+F19)*100</f>
        <v>33.195914075631805</v>
      </c>
      <c r="H18" s="146"/>
      <c r="I18" s="37">
        <v>224528</v>
      </c>
      <c r="J18" s="38">
        <f>I18/(I18+I19)*100</f>
        <v>41.422391129887743</v>
      </c>
      <c r="K18" s="146"/>
      <c r="L18" s="37">
        <v>193683</v>
      </c>
      <c r="M18" s="38">
        <f>L18/(L18+L19)*100</f>
        <v>34.373136553369108</v>
      </c>
      <c r="N18" s="146"/>
      <c r="O18" s="37">
        <f>C18+F18+I18+L18</f>
        <v>767744</v>
      </c>
      <c r="P18" s="38">
        <f>O18/(O18+O19)*100</f>
        <v>35.335079505125528</v>
      </c>
      <c r="Q18" s="145"/>
      <c r="R18" s="37"/>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DQ18" s="35"/>
      <c r="DR18" s="35"/>
      <c r="DS18" s="35"/>
      <c r="DT18" s="35"/>
      <c r="DU18" s="35"/>
      <c r="DV18" s="35"/>
      <c r="DW18" s="35"/>
      <c r="DX18" s="35"/>
      <c r="DY18" s="35"/>
      <c r="DZ18" s="35"/>
      <c r="EA18" s="35"/>
      <c r="EB18" s="35"/>
      <c r="EC18" s="35"/>
      <c r="ED18" s="35"/>
      <c r="EE18" s="35"/>
      <c r="EF18" s="35"/>
      <c r="EG18" s="35"/>
    </row>
    <row r="19" spans="1:137" s="33" customFormat="1">
      <c r="A19" s="36" t="s">
        <v>43</v>
      </c>
      <c r="B19" s="36"/>
      <c r="C19" s="37">
        <v>356830</v>
      </c>
      <c r="D19" s="38">
        <f>C19/(C18+C19)*100</f>
        <v>67.704538554948385</v>
      </c>
      <c r="E19" s="146"/>
      <c r="F19" s="37">
        <v>360873</v>
      </c>
      <c r="G19" s="38">
        <f>F19/(F18+F19)*100</f>
        <v>66.804085924368195</v>
      </c>
      <c r="H19" s="146"/>
      <c r="I19" s="37">
        <v>317517</v>
      </c>
      <c r="J19" s="38">
        <f>I19/(I18+I19)*100</f>
        <v>58.577608870112265</v>
      </c>
      <c r="K19" s="146"/>
      <c r="L19" s="37">
        <v>369789</v>
      </c>
      <c r="M19" s="38">
        <f>L19/(L18+L19)*100</f>
        <v>65.626863446630892</v>
      </c>
      <c r="N19" s="146"/>
      <c r="O19" s="37">
        <f>C19+F19+I19+L19</f>
        <v>1405009</v>
      </c>
      <c r="P19" s="38">
        <f>O19/(O18+O19)*100</f>
        <v>64.66492049487448</v>
      </c>
      <c r="Q19" s="145"/>
      <c r="R19" s="37"/>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c r="BT19" s="35"/>
      <c r="BU19" s="35"/>
      <c r="BV19" s="35"/>
      <c r="BW19" s="35"/>
      <c r="BX19" s="35"/>
      <c r="BY19" s="35"/>
      <c r="BZ19" s="35"/>
      <c r="CA19" s="35"/>
      <c r="CB19" s="35"/>
      <c r="CC19" s="35"/>
      <c r="CD19" s="35"/>
      <c r="CE19" s="35"/>
      <c r="CF19" s="35"/>
      <c r="CG19" s="35"/>
      <c r="CH19" s="35"/>
      <c r="CI19" s="35"/>
      <c r="CJ19" s="35"/>
      <c r="CK19" s="35"/>
      <c r="CL19" s="35"/>
      <c r="CM19" s="35"/>
      <c r="CN19" s="35"/>
      <c r="CO19" s="35"/>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DQ19" s="35"/>
      <c r="DR19" s="35"/>
      <c r="DS19" s="35"/>
      <c r="DT19" s="35"/>
      <c r="DU19" s="35"/>
      <c r="DV19" s="35"/>
      <c r="DW19" s="35"/>
      <c r="DX19" s="35"/>
      <c r="DY19" s="35"/>
      <c r="DZ19" s="35"/>
      <c r="EA19" s="35"/>
      <c r="EB19" s="35"/>
      <c r="EC19" s="35"/>
      <c r="ED19" s="35"/>
      <c r="EE19" s="35"/>
      <c r="EF19" s="35"/>
      <c r="EG19" s="35"/>
    </row>
    <row r="20" spans="1:137" s="33" customFormat="1" ht="4.5" customHeight="1">
      <c r="A20" s="39"/>
      <c r="B20" s="39"/>
      <c r="C20" s="37"/>
      <c r="D20" s="38"/>
      <c r="E20" s="35"/>
      <c r="F20" s="37"/>
      <c r="G20" s="38"/>
      <c r="H20" s="35"/>
      <c r="I20" s="37"/>
      <c r="J20" s="38"/>
      <c r="K20" s="35"/>
      <c r="L20" s="37"/>
      <c r="M20" s="35"/>
      <c r="N20" s="35"/>
      <c r="O20" s="37"/>
      <c r="P20" s="38"/>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c r="CR20" s="35"/>
      <c r="CS20" s="35"/>
      <c r="CT20" s="35"/>
      <c r="CU20" s="35"/>
      <c r="CV20" s="35"/>
      <c r="CW20" s="35"/>
      <c r="CX20" s="35"/>
      <c r="CY20" s="35"/>
      <c r="CZ20" s="35"/>
      <c r="DA20" s="35"/>
      <c r="DB20" s="35"/>
      <c r="DC20" s="35"/>
      <c r="DD20" s="35"/>
      <c r="DE20" s="35"/>
      <c r="DF20" s="35"/>
      <c r="DG20" s="35"/>
      <c r="DH20" s="35"/>
      <c r="DI20" s="35"/>
      <c r="DJ20" s="35"/>
      <c r="DK20" s="35"/>
      <c r="DL20" s="35"/>
      <c r="DM20" s="35"/>
      <c r="DN20" s="35"/>
      <c r="DO20" s="35"/>
      <c r="DP20" s="35"/>
      <c r="DQ20" s="35"/>
      <c r="DR20" s="35"/>
      <c r="DS20" s="35"/>
      <c r="DT20" s="35"/>
      <c r="DU20" s="35"/>
      <c r="DV20" s="35"/>
      <c r="DW20" s="35"/>
      <c r="DX20" s="35"/>
      <c r="DY20" s="35"/>
      <c r="DZ20" s="35"/>
      <c r="EA20" s="35"/>
      <c r="EB20" s="35"/>
      <c r="EC20" s="35"/>
      <c r="ED20" s="35"/>
      <c r="EE20" s="35"/>
      <c r="EF20" s="35"/>
      <c r="EG20" s="35"/>
    </row>
    <row r="21" spans="1:137" ht="43.5" customHeight="1"/>
    <row r="22" spans="1:137" ht="30" customHeight="1">
      <c r="A22" s="18" t="s">
        <v>31</v>
      </c>
      <c r="B22" s="19"/>
      <c r="C22" s="19"/>
      <c r="D22" s="20"/>
      <c r="F22" s="19"/>
      <c r="G22" s="20"/>
      <c r="I22" s="19"/>
      <c r="J22" s="20"/>
      <c r="L22" s="19"/>
      <c r="M22" s="19"/>
      <c r="O22" s="19"/>
      <c r="P22" s="20"/>
    </row>
    <row r="23" spans="1:137" s="26" customFormat="1" ht="15.75" customHeight="1">
      <c r="A23" s="23"/>
      <c r="B23" s="23"/>
      <c r="C23" s="24" t="s">
        <v>52</v>
      </c>
      <c r="D23" s="25"/>
      <c r="F23" s="24" t="s">
        <v>44</v>
      </c>
      <c r="G23" s="25"/>
      <c r="I23" s="27" t="s">
        <v>45</v>
      </c>
      <c r="J23" s="25"/>
      <c r="L23" s="27" t="s">
        <v>49</v>
      </c>
      <c r="M23" s="28"/>
      <c r="O23" s="24" t="s">
        <v>0</v>
      </c>
      <c r="P23" s="25"/>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29"/>
      <c r="BO23" s="29"/>
      <c r="BP23" s="29"/>
      <c r="BQ23" s="29"/>
      <c r="BR23" s="29"/>
      <c r="BS23" s="29"/>
      <c r="BT23" s="29"/>
      <c r="BU23" s="29"/>
      <c r="BV23" s="29"/>
      <c r="BW23" s="29"/>
      <c r="BX23" s="29"/>
      <c r="BY23" s="29"/>
      <c r="BZ23" s="29"/>
      <c r="CA23" s="29"/>
      <c r="CB23" s="29"/>
      <c r="CC23" s="29"/>
      <c r="CD23" s="29"/>
      <c r="CE23" s="29"/>
      <c r="CF23" s="29"/>
      <c r="CG23" s="29"/>
      <c r="CH23" s="29"/>
      <c r="CI23" s="29"/>
      <c r="CJ23" s="29"/>
      <c r="CK23" s="29"/>
      <c r="CL23" s="29"/>
      <c r="CM23" s="29"/>
      <c r="CN23" s="29"/>
      <c r="CO23" s="29"/>
      <c r="CP23" s="29"/>
      <c r="CQ23" s="29"/>
      <c r="CR23" s="29"/>
      <c r="CS23" s="29"/>
      <c r="CT23" s="29"/>
      <c r="CU23" s="29"/>
      <c r="CV23" s="29"/>
      <c r="CW23" s="29"/>
      <c r="CX23" s="29"/>
      <c r="CY23" s="29"/>
      <c r="CZ23" s="29"/>
      <c r="DA23" s="29"/>
      <c r="DB23" s="29"/>
      <c r="DC23" s="29"/>
      <c r="DD23" s="29"/>
      <c r="DE23" s="29"/>
      <c r="DF23" s="29"/>
      <c r="DG23" s="29"/>
      <c r="DH23" s="29"/>
      <c r="DI23" s="29"/>
      <c r="DJ23" s="29"/>
      <c r="DK23" s="29"/>
      <c r="DL23" s="29"/>
      <c r="DM23" s="29"/>
      <c r="DN23" s="29"/>
      <c r="DO23" s="29"/>
      <c r="DP23" s="29"/>
      <c r="DQ23" s="29"/>
      <c r="DR23" s="29"/>
      <c r="DS23" s="29"/>
      <c r="DT23" s="29"/>
      <c r="DU23" s="29"/>
      <c r="DV23" s="29"/>
      <c r="DW23" s="29"/>
      <c r="DX23" s="29"/>
      <c r="DY23" s="29"/>
      <c r="DZ23" s="29"/>
      <c r="EA23" s="29"/>
      <c r="EB23" s="29"/>
      <c r="EC23" s="29"/>
      <c r="ED23" s="29"/>
      <c r="EE23" s="29"/>
      <c r="EF23" s="29"/>
      <c r="EG23" s="29"/>
    </row>
    <row r="24" spans="1:137" s="33" customFormat="1" ht="15.95" customHeight="1">
      <c r="A24" s="30"/>
      <c r="B24" s="30"/>
      <c r="C24" s="31" t="s">
        <v>1</v>
      </c>
      <c r="D24" s="32" t="s">
        <v>2</v>
      </c>
      <c r="F24" s="31" t="s">
        <v>1</v>
      </c>
      <c r="G24" s="32" t="s">
        <v>2</v>
      </c>
      <c r="I24" s="31" t="s">
        <v>1</v>
      </c>
      <c r="J24" s="32" t="s">
        <v>2</v>
      </c>
      <c r="L24" s="31" t="s">
        <v>1</v>
      </c>
      <c r="M24" s="34" t="s">
        <v>2</v>
      </c>
      <c r="O24" s="31" t="s">
        <v>1</v>
      </c>
      <c r="P24" s="32" t="s">
        <v>2</v>
      </c>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5"/>
      <c r="BB24" s="35"/>
      <c r="BC24" s="35"/>
      <c r="BD24" s="35"/>
      <c r="BE24" s="35"/>
      <c r="BF24" s="35"/>
      <c r="BG24" s="35"/>
      <c r="BH24" s="35"/>
      <c r="BI24" s="35"/>
      <c r="BJ24" s="35"/>
      <c r="BK24" s="35"/>
      <c r="BL24" s="35"/>
      <c r="BM24" s="35"/>
      <c r="BN24" s="35"/>
      <c r="BO24" s="35"/>
      <c r="BP24" s="35"/>
      <c r="BQ24" s="35"/>
      <c r="BR24" s="35"/>
      <c r="BS24" s="35"/>
      <c r="BT24" s="35"/>
      <c r="BU24" s="35"/>
      <c r="BV24" s="35"/>
      <c r="BW24" s="35"/>
      <c r="BX24" s="35"/>
      <c r="BY24" s="35"/>
      <c r="BZ24" s="35"/>
      <c r="CA24" s="35"/>
      <c r="CB24" s="35"/>
      <c r="CC24" s="35"/>
      <c r="CD24" s="35"/>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row>
    <row r="25" spans="1:137" s="33" customFormat="1" ht="15.95" customHeight="1">
      <c r="A25" s="30" t="s">
        <v>34</v>
      </c>
      <c r="B25" s="30"/>
      <c r="C25" s="31"/>
      <c r="D25" s="32"/>
      <c r="F25" s="31"/>
      <c r="G25" s="32"/>
      <c r="I25" s="31"/>
      <c r="J25" s="32"/>
      <c r="L25" s="31"/>
      <c r="M25" s="34"/>
      <c r="O25" s="31"/>
      <c r="P25" s="32"/>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5"/>
      <c r="BB25" s="35"/>
      <c r="BC25" s="35"/>
      <c r="BD25" s="35"/>
      <c r="BE25" s="35"/>
      <c r="BF25" s="35"/>
      <c r="BG25" s="35"/>
      <c r="BH25" s="35"/>
      <c r="BI25" s="35"/>
      <c r="BJ25" s="35"/>
      <c r="BK25" s="35"/>
      <c r="BL25" s="35"/>
      <c r="BM25" s="35"/>
      <c r="BN25" s="35"/>
      <c r="BO25" s="35"/>
      <c r="BP25" s="35"/>
      <c r="BQ25" s="35"/>
      <c r="BR25" s="35"/>
      <c r="BS25" s="35"/>
      <c r="BT25" s="35"/>
      <c r="BU25" s="35"/>
      <c r="BV25" s="35"/>
      <c r="BW25" s="35"/>
      <c r="BX25" s="35"/>
      <c r="BY25" s="35"/>
      <c r="BZ25" s="35"/>
      <c r="CA25" s="35"/>
      <c r="CB25" s="35"/>
      <c r="CC25" s="35"/>
      <c r="CD25" s="35"/>
      <c r="CE25" s="35"/>
      <c r="CF25" s="35"/>
      <c r="CG25" s="35"/>
      <c r="CH25" s="35"/>
      <c r="CI25" s="35"/>
      <c r="CJ25" s="35"/>
      <c r="CK25" s="35"/>
      <c r="CL25" s="35"/>
      <c r="CM25" s="35"/>
      <c r="CN25" s="35"/>
      <c r="CO25" s="35"/>
      <c r="CP25" s="35"/>
      <c r="CQ25" s="35"/>
      <c r="CR25" s="35"/>
      <c r="CS25" s="35"/>
      <c r="CT25" s="35"/>
      <c r="CU25" s="35"/>
      <c r="CV25" s="35"/>
      <c r="CW25" s="35"/>
      <c r="CX25" s="35"/>
      <c r="CY25" s="35"/>
      <c r="CZ25" s="35"/>
      <c r="DA25" s="35"/>
      <c r="DB25" s="35"/>
      <c r="DC25" s="35"/>
      <c r="DD25" s="35"/>
      <c r="DE25" s="35"/>
      <c r="DF25" s="35"/>
      <c r="DG25" s="35"/>
      <c r="DH25" s="35"/>
      <c r="DI25" s="35"/>
      <c r="DJ25" s="35"/>
      <c r="DK25" s="35"/>
      <c r="DL25" s="35"/>
      <c r="DM25" s="35"/>
      <c r="DN25" s="35"/>
      <c r="DO25" s="35"/>
      <c r="DP25" s="35"/>
      <c r="DQ25" s="35"/>
      <c r="DR25" s="35"/>
      <c r="DS25" s="35"/>
      <c r="DT25" s="35"/>
      <c r="DU25" s="35"/>
      <c r="DV25" s="35"/>
      <c r="DW25" s="35"/>
      <c r="DX25" s="35"/>
      <c r="DY25" s="35"/>
      <c r="DZ25" s="35"/>
      <c r="EA25" s="35"/>
      <c r="EB25" s="35"/>
      <c r="EC25" s="35"/>
      <c r="ED25" s="35"/>
      <c r="EE25" s="35"/>
      <c r="EF25" s="35"/>
      <c r="EG25" s="35"/>
    </row>
    <row r="26" spans="1:137" s="33" customFormat="1" ht="15.95" customHeight="1">
      <c r="A26" s="30" t="s">
        <v>35</v>
      </c>
      <c r="B26" s="30"/>
      <c r="C26" s="31">
        <v>132860</v>
      </c>
      <c r="D26" s="147">
        <f>C26/C$37*100</f>
        <v>24.876283274322532</v>
      </c>
      <c r="E26" s="145"/>
      <c r="F26" s="31">
        <v>28589</v>
      </c>
      <c r="G26" s="147">
        <f>F26/F$37*100</f>
        <v>5.4244459623557981</v>
      </c>
      <c r="H26" s="145"/>
      <c r="I26" s="31">
        <v>300571</v>
      </c>
      <c r="J26" s="147">
        <f>I26/I$37*100</f>
        <v>57.030016697024898</v>
      </c>
      <c r="K26" s="145"/>
      <c r="L26" s="31">
        <v>39935</v>
      </c>
      <c r="M26" s="147">
        <f>L26/L$37*100</f>
        <v>7.5772237401335758</v>
      </c>
      <c r="N26" s="145"/>
      <c r="O26" s="31">
        <f>C26+F26+I26+L26</f>
        <v>501955</v>
      </c>
      <c r="P26" s="147">
        <f>O26/O$37*100</f>
        <v>23.730852874432678</v>
      </c>
      <c r="R26" s="37"/>
      <c r="S26" s="37"/>
      <c r="T26" s="37"/>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c r="BT26" s="35"/>
      <c r="BU26" s="35"/>
      <c r="BV26" s="35"/>
      <c r="BW26" s="35"/>
      <c r="BX26" s="35"/>
      <c r="BY26" s="35"/>
      <c r="BZ26" s="35"/>
      <c r="CA26" s="35"/>
      <c r="CB26" s="35"/>
      <c r="CC26" s="35"/>
      <c r="CD26" s="35"/>
      <c r="CE26" s="35"/>
      <c r="CF26" s="35"/>
      <c r="CG26" s="35"/>
      <c r="CH26" s="35"/>
      <c r="CI26" s="35"/>
      <c r="CJ26" s="35"/>
      <c r="CK26" s="35"/>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row>
    <row r="27" spans="1:137" s="33" customFormat="1" ht="15.95" customHeight="1">
      <c r="A27" s="30" t="s">
        <v>36</v>
      </c>
      <c r="B27" s="30"/>
      <c r="C27" s="31">
        <v>15468</v>
      </c>
      <c r="D27" s="147">
        <f>C27/C$37*100</f>
        <v>2.8961790583111613</v>
      </c>
      <c r="E27" s="145"/>
      <c r="F27" s="31">
        <v>199011</v>
      </c>
      <c r="G27" s="147">
        <f>F27/F$37*100</f>
        <v>37.760132058287802</v>
      </c>
      <c r="H27" s="145"/>
      <c r="I27" s="31">
        <v>66140</v>
      </c>
      <c r="J27" s="147">
        <f>I27/I$37*100</f>
        <v>12.54933211900425</v>
      </c>
      <c r="K27" s="145"/>
      <c r="L27" s="31">
        <v>14730</v>
      </c>
      <c r="M27" s="147">
        <f>L27/L$37*100</f>
        <v>2.7948542805100183</v>
      </c>
      <c r="N27" s="145"/>
      <c r="O27" s="31">
        <f>C27+F27+I27+L27</f>
        <v>295349</v>
      </c>
      <c r="P27" s="147">
        <f>O27/O$37*100</f>
        <v>13.963171331316188</v>
      </c>
      <c r="R27" s="37"/>
      <c r="S27" s="37"/>
      <c r="T27" s="37"/>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c r="BT27" s="35"/>
      <c r="BU27" s="35"/>
      <c r="BV27" s="35"/>
      <c r="BW27" s="35"/>
      <c r="BX27" s="35"/>
      <c r="BY27" s="35"/>
      <c r="BZ27" s="35"/>
      <c r="CA27" s="35"/>
      <c r="CB27" s="35"/>
      <c r="CC27" s="35"/>
      <c r="CD27" s="35"/>
      <c r="CE27" s="35"/>
      <c r="CF27" s="35"/>
      <c r="CG27" s="35"/>
      <c r="CH27" s="35"/>
      <c r="CI27" s="35"/>
      <c r="CJ27" s="35"/>
      <c r="CK27" s="35"/>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c r="DJ27" s="35"/>
      <c r="DK27" s="35"/>
      <c r="DL27" s="35"/>
      <c r="DM27" s="35"/>
      <c r="DN27" s="35"/>
      <c r="DO27" s="35"/>
      <c r="DP27" s="35"/>
      <c r="DQ27" s="35"/>
      <c r="DR27" s="35"/>
      <c r="DS27" s="35"/>
      <c r="DT27" s="35"/>
      <c r="DU27" s="35"/>
      <c r="DV27" s="35"/>
      <c r="DW27" s="35"/>
      <c r="DX27" s="35"/>
      <c r="DY27" s="35"/>
      <c r="DZ27" s="35"/>
      <c r="EA27" s="35"/>
      <c r="EB27" s="35"/>
      <c r="EC27" s="35"/>
      <c r="ED27" s="35"/>
      <c r="EE27" s="35"/>
      <c r="EF27" s="35"/>
      <c r="EG27" s="35"/>
    </row>
    <row r="28" spans="1:137" s="33" customFormat="1" ht="15.95" customHeight="1">
      <c r="A28" s="30" t="s">
        <v>11</v>
      </c>
      <c r="B28" s="30"/>
      <c r="C28" s="31">
        <v>165782</v>
      </c>
      <c r="D28" s="147">
        <f>C28/C$37*100</f>
        <v>31.040493706034454</v>
      </c>
      <c r="E28" s="145"/>
      <c r="F28" s="31">
        <v>10663</v>
      </c>
      <c r="G28" s="147">
        <f>F28/F$37*100</f>
        <v>2.0231860959319974</v>
      </c>
      <c r="H28" s="145"/>
      <c r="I28" s="31">
        <v>3729</v>
      </c>
      <c r="J28" s="147">
        <f>I28/I$37*100</f>
        <v>0.70753642987249543</v>
      </c>
      <c r="K28" s="145"/>
      <c r="L28" s="31">
        <v>127454</v>
      </c>
      <c r="M28" s="147">
        <f>L28/L$37*100</f>
        <v>24.18298421372192</v>
      </c>
      <c r="N28" s="145"/>
      <c r="O28" s="31">
        <f>C28+F28+I28+L28</f>
        <v>307628</v>
      </c>
      <c r="P28" s="147">
        <f>O28/O$37*100-0.03</f>
        <v>14.513683812405448</v>
      </c>
      <c r="R28" s="37"/>
      <c r="S28" s="37"/>
      <c r="T28" s="37"/>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35"/>
      <c r="BS28" s="35"/>
      <c r="BT28" s="35"/>
      <c r="BU28" s="35"/>
      <c r="BV28" s="35"/>
      <c r="BW28" s="35"/>
      <c r="BX28" s="35"/>
      <c r="BY28" s="35"/>
      <c r="BZ28" s="35"/>
      <c r="CA28" s="35"/>
      <c r="CB28" s="35"/>
      <c r="CC28" s="35"/>
      <c r="CD28" s="35"/>
      <c r="CE28" s="35"/>
      <c r="CF28" s="35"/>
      <c r="CG28" s="35"/>
      <c r="CH28" s="35"/>
      <c r="CI28" s="35"/>
      <c r="CJ28" s="35"/>
      <c r="CK28" s="35"/>
      <c r="CL28" s="35"/>
      <c r="CM28" s="35"/>
      <c r="CN28" s="35"/>
      <c r="CO28" s="35"/>
      <c r="CP28" s="35"/>
      <c r="CQ28" s="35"/>
      <c r="CR28" s="35"/>
      <c r="CS28" s="35"/>
      <c r="CT28" s="35"/>
      <c r="CU28" s="35"/>
      <c r="CV28" s="35"/>
      <c r="CW28" s="35"/>
      <c r="CX28" s="35"/>
      <c r="CY28" s="35"/>
      <c r="CZ28" s="35"/>
      <c r="DA28" s="35"/>
      <c r="DB28" s="35"/>
      <c r="DC28" s="35"/>
      <c r="DD28" s="35"/>
      <c r="DE28" s="35"/>
      <c r="DF28" s="35"/>
      <c r="DG28" s="35"/>
      <c r="DH28" s="35"/>
      <c r="DI28" s="35"/>
      <c r="DJ28" s="35"/>
      <c r="DK28" s="35"/>
      <c r="DL28" s="35"/>
      <c r="DM28" s="35"/>
      <c r="DN28" s="35"/>
      <c r="DO28" s="35"/>
      <c r="DP28" s="35"/>
      <c r="DQ28" s="35"/>
      <c r="DR28" s="35"/>
      <c r="DS28" s="35"/>
      <c r="DT28" s="35"/>
      <c r="DU28" s="35"/>
      <c r="DV28" s="35"/>
      <c r="DW28" s="35"/>
      <c r="DX28" s="35"/>
      <c r="DY28" s="35"/>
      <c r="DZ28" s="35"/>
      <c r="EA28" s="35"/>
      <c r="EB28" s="35"/>
      <c r="EC28" s="35"/>
      <c r="ED28" s="35"/>
      <c r="EE28" s="35"/>
      <c r="EF28" s="35"/>
      <c r="EG28" s="35"/>
    </row>
    <row r="29" spans="1:137" s="33" customFormat="1" ht="15.95" customHeight="1">
      <c r="A29" s="30"/>
      <c r="B29" s="30"/>
      <c r="C29" s="31"/>
      <c r="D29" s="32"/>
      <c r="E29" s="145"/>
      <c r="F29" s="31"/>
      <c r="G29" s="32"/>
      <c r="H29" s="145"/>
      <c r="I29" s="31"/>
      <c r="J29" s="32"/>
      <c r="K29" s="145"/>
      <c r="L29" s="31"/>
      <c r="M29" s="32"/>
      <c r="N29" s="145"/>
      <c r="O29" s="31"/>
      <c r="P29" s="32"/>
      <c r="R29" s="37"/>
      <c r="S29" s="37"/>
      <c r="T29" s="37"/>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35"/>
      <c r="BH29" s="35"/>
      <c r="BI29" s="35"/>
      <c r="BJ29" s="35"/>
      <c r="BK29" s="35"/>
      <c r="BL29" s="35"/>
      <c r="BM29" s="35"/>
      <c r="BN29" s="35"/>
      <c r="BO29" s="35"/>
      <c r="BP29" s="35"/>
      <c r="BQ29" s="35"/>
      <c r="BR29" s="35"/>
      <c r="BS29" s="35"/>
      <c r="BT29" s="35"/>
      <c r="BU29" s="35"/>
      <c r="BV29" s="35"/>
      <c r="BW29" s="35"/>
      <c r="BX29" s="35"/>
      <c r="BY29" s="35"/>
      <c r="BZ29" s="35"/>
      <c r="CA29" s="35"/>
      <c r="CB29" s="35"/>
      <c r="CC29" s="35"/>
      <c r="CD29" s="35"/>
      <c r="CE29" s="35"/>
      <c r="CF29" s="35"/>
      <c r="CG29" s="35"/>
      <c r="CH29" s="35"/>
      <c r="CI29" s="35"/>
      <c r="CJ29" s="35"/>
      <c r="CK29" s="35"/>
      <c r="CL29" s="35"/>
      <c r="CM29" s="35"/>
      <c r="CN29" s="35"/>
      <c r="CO29" s="35"/>
      <c r="CP29" s="35"/>
      <c r="CQ29" s="35"/>
      <c r="CR29" s="35"/>
      <c r="CS29" s="35"/>
      <c r="CT29" s="35"/>
      <c r="CU29" s="35"/>
      <c r="CV29" s="35"/>
      <c r="CW29" s="35"/>
      <c r="CX29" s="35"/>
      <c r="CY29" s="35"/>
      <c r="CZ29" s="35"/>
      <c r="DA29" s="35"/>
      <c r="DB29" s="35"/>
      <c r="DC29" s="35"/>
      <c r="DD29" s="35"/>
      <c r="DE29" s="35"/>
      <c r="DF29" s="35"/>
      <c r="DG29" s="35"/>
      <c r="DH29" s="35"/>
      <c r="DI29" s="35"/>
      <c r="DJ29" s="35"/>
      <c r="DK29" s="35"/>
      <c r="DL29" s="35"/>
      <c r="DM29" s="35"/>
      <c r="DN29" s="35"/>
      <c r="DO29" s="35"/>
      <c r="DP29" s="35"/>
      <c r="DQ29" s="35"/>
      <c r="DR29" s="35"/>
      <c r="DS29" s="35"/>
      <c r="DT29" s="35"/>
      <c r="DU29" s="35"/>
      <c r="DV29" s="35"/>
      <c r="DW29" s="35"/>
      <c r="DX29" s="35"/>
      <c r="DY29" s="35"/>
      <c r="DZ29" s="35"/>
      <c r="EA29" s="35"/>
      <c r="EB29" s="35"/>
      <c r="EC29" s="35"/>
      <c r="ED29" s="35"/>
      <c r="EE29" s="35"/>
      <c r="EF29" s="35"/>
      <c r="EG29" s="35"/>
    </row>
    <row r="30" spans="1:137" s="33" customFormat="1" ht="15.95" customHeight="1">
      <c r="A30" s="30" t="s">
        <v>37</v>
      </c>
      <c r="B30" s="30"/>
      <c r="C30" s="31"/>
      <c r="D30" s="32"/>
      <c r="E30" s="145"/>
      <c r="F30" s="31"/>
      <c r="G30" s="32"/>
      <c r="H30" s="145"/>
      <c r="I30" s="31"/>
      <c r="J30" s="32"/>
      <c r="K30" s="145"/>
      <c r="L30" s="31"/>
      <c r="M30" s="32"/>
      <c r="N30" s="145"/>
      <c r="O30" s="31"/>
      <c r="P30" s="32"/>
      <c r="R30" s="37"/>
      <c r="S30" s="37"/>
      <c r="T30" s="37"/>
      <c r="U30" s="35"/>
      <c r="V30" s="35"/>
      <c r="W30" s="35"/>
      <c r="X30" s="35"/>
      <c r="Y30" s="35"/>
      <c r="Z30" s="35"/>
      <c r="AA30" s="35"/>
      <c r="AB30" s="35"/>
      <c r="AC30" s="35"/>
      <c r="AD30" s="35"/>
      <c r="AE30" s="35"/>
      <c r="AF30" s="35"/>
      <c r="AG30" s="35"/>
      <c r="AH30" s="35"/>
      <c r="AI30" s="35"/>
      <c r="AJ30" s="35"/>
      <c r="AK30" s="35"/>
      <c r="AL30" s="35"/>
      <c r="AM30" s="35"/>
      <c r="AN30" s="35"/>
      <c r="AO30" s="35"/>
      <c r="AP30" s="35"/>
      <c r="AQ30" s="35"/>
      <c r="AR30" s="35"/>
      <c r="AS30" s="35"/>
      <c r="AT30" s="35"/>
      <c r="AU30" s="35"/>
      <c r="AV30" s="35"/>
      <c r="AW30" s="35"/>
      <c r="AX30" s="35"/>
      <c r="AY30" s="35"/>
      <c r="AZ30" s="35"/>
      <c r="BA30" s="35"/>
      <c r="BB30" s="35"/>
      <c r="BC30" s="35"/>
      <c r="BD30" s="35"/>
      <c r="BE30" s="35"/>
      <c r="BF30" s="35"/>
      <c r="BG30" s="35"/>
      <c r="BH30" s="35"/>
      <c r="BI30" s="35"/>
      <c r="BJ30" s="35"/>
      <c r="BK30" s="35"/>
      <c r="BL30" s="35"/>
      <c r="BM30" s="35"/>
      <c r="BN30" s="35"/>
      <c r="BO30" s="35"/>
      <c r="BP30" s="35"/>
      <c r="BQ30" s="35"/>
      <c r="BR30" s="35"/>
      <c r="BS30" s="35"/>
      <c r="BT30" s="35"/>
      <c r="BU30" s="35"/>
      <c r="BV30" s="35"/>
      <c r="BW30" s="35"/>
      <c r="BX30" s="35"/>
      <c r="BY30" s="35"/>
      <c r="BZ30" s="35"/>
      <c r="CA30" s="35"/>
      <c r="CB30" s="35"/>
      <c r="CC30" s="35"/>
      <c r="CD30" s="35"/>
      <c r="CE30" s="35"/>
      <c r="CF30" s="35"/>
      <c r="CG30" s="35"/>
      <c r="CH30" s="35"/>
      <c r="CI30" s="35"/>
      <c r="CJ30" s="35"/>
      <c r="CK30" s="35"/>
      <c r="CL30" s="35"/>
      <c r="CM30" s="35"/>
      <c r="CN30" s="35"/>
      <c r="CO30" s="35"/>
      <c r="CP30" s="35"/>
      <c r="CQ30" s="35"/>
      <c r="CR30" s="35"/>
      <c r="CS30" s="35"/>
      <c r="CT30" s="35"/>
      <c r="CU30" s="35"/>
      <c r="CV30" s="35"/>
      <c r="CW30" s="35"/>
      <c r="CX30" s="35"/>
      <c r="CY30" s="35"/>
      <c r="CZ30" s="35"/>
      <c r="DA30" s="35"/>
      <c r="DB30" s="35"/>
      <c r="DC30" s="35"/>
      <c r="DD30" s="35"/>
      <c r="DE30" s="35"/>
      <c r="DF30" s="35"/>
      <c r="DG30" s="35"/>
      <c r="DH30" s="35"/>
      <c r="DI30" s="35"/>
      <c r="DJ30" s="35"/>
      <c r="DK30" s="35"/>
      <c r="DL30" s="35"/>
      <c r="DM30" s="35"/>
      <c r="DN30" s="35"/>
      <c r="DO30" s="35"/>
      <c r="DP30" s="35"/>
      <c r="DQ30" s="35"/>
      <c r="DR30" s="35"/>
      <c r="DS30" s="35"/>
      <c r="DT30" s="35"/>
      <c r="DU30" s="35"/>
      <c r="DV30" s="35"/>
      <c r="DW30" s="35"/>
      <c r="DX30" s="35"/>
      <c r="DY30" s="35"/>
      <c r="DZ30" s="35"/>
      <c r="EA30" s="35"/>
      <c r="EB30" s="35"/>
      <c r="EC30" s="35"/>
      <c r="ED30" s="35"/>
      <c r="EE30" s="35"/>
      <c r="EF30" s="35"/>
      <c r="EG30" s="35"/>
    </row>
    <row r="31" spans="1:137" s="33" customFormat="1" ht="15.95" customHeight="1">
      <c r="A31" s="30" t="s">
        <v>38</v>
      </c>
      <c r="B31" s="30"/>
      <c r="C31" s="31">
        <v>208655</v>
      </c>
      <c r="D31" s="147">
        <f>C31/C$37*100</f>
        <v>39.067897686314673</v>
      </c>
      <c r="E31" s="145"/>
      <c r="F31" s="31">
        <v>0</v>
      </c>
      <c r="G31" s="147">
        <f>F31/F$37*100</f>
        <v>0</v>
      </c>
      <c r="H31" s="145"/>
      <c r="I31" s="31">
        <v>134265</v>
      </c>
      <c r="J31" s="147">
        <f>I31/I$37*100</f>
        <v>25.475295992714024</v>
      </c>
      <c r="K31" s="145"/>
      <c r="L31" s="31">
        <v>344921</v>
      </c>
      <c r="M31" s="147">
        <f>L31/L$37*100</f>
        <v>65.444937765634492</v>
      </c>
      <c r="N31" s="145"/>
      <c r="O31" s="31">
        <f t="shared" ref="O31:O36" si="0">C31+F31+I31+L31</f>
        <v>687841</v>
      </c>
      <c r="P31" s="147">
        <f>O31/O$37*100</f>
        <v>32.518958018154308</v>
      </c>
      <c r="R31" s="37"/>
      <c r="S31" s="37"/>
      <c r="T31" s="37"/>
      <c r="U31" s="35"/>
      <c r="V31" s="35"/>
      <c r="W31" s="35"/>
      <c r="X31" s="35"/>
      <c r="Y31" s="35"/>
      <c r="Z31" s="35"/>
      <c r="AA31" s="35"/>
      <c r="AB31" s="35"/>
      <c r="AC31" s="35"/>
      <c r="AD31" s="35"/>
      <c r="AE31" s="35"/>
      <c r="AF31" s="35"/>
      <c r="AG31" s="35"/>
      <c r="AH31" s="35"/>
      <c r="AI31" s="35"/>
      <c r="AJ31" s="35"/>
      <c r="AK31" s="35"/>
      <c r="AL31" s="35"/>
      <c r="AM31" s="35"/>
      <c r="AN31" s="35"/>
      <c r="AO31" s="35"/>
      <c r="AP31" s="35"/>
      <c r="AQ31" s="35"/>
      <c r="AR31" s="35"/>
      <c r="AS31" s="35"/>
      <c r="AT31" s="35"/>
      <c r="AU31" s="35"/>
      <c r="AV31" s="35"/>
      <c r="AW31" s="35"/>
      <c r="AX31" s="35"/>
      <c r="AY31" s="35"/>
      <c r="AZ31" s="35"/>
      <c r="BA31" s="35"/>
      <c r="BB31" s="35"/>
      <c r="BC31" s="35"/>
      <c r="BD31" s="35"/>
      <c r="BE31" s="35"/>
      <c r="BF31" s="35"/>
      <c r="BG31" s="35"/>
      <c r="BH31" s="35"/>
      <c r="BI31" s="35"/>
      <c r="BJ31" s="35"/>
      <c r="BK31" s="35"/>
      <c r="BL31" s="35"/>
      <c r="BM31" s="35"/>
      <c r="BN31" s="35"/>
      <c r="BO31" s="35"/>
      <c r="BP31" s="35"/>
      <c r="BQ31" s="35"/>
      <c r="BR31" s="35"/>
      <c r="BS31" s="35"/>
      <c r="BT31" s="35"/>
      <c r="BU31" s="35"/>
      <c r="BV31" s="35"/>
      <c r="BW31" s="35"/>
      <c r="BX31" s="35"/>
      <c r="BY31" s="35"/>
      <c r="BZ31" s="35"/>
      <c r="CA31" s="35"/>
      <c r="CB31" s="35"/>
      <c r="CC31" s="35"/>
      <c r="CD31" s="35"/>
      <c r="CE31" s="35"/>
      <c r="CF31" s="35"/>
      <c r="CG31" s="35"/>
      <c r="CH31" s="35"/>
      <c r="CI31" s="35"/>
      <c r="CJ31" s="35"/>
      <c r="CK31" s="35"/>
      <c r="CL31" s="35"/>
      <c r="CM31" s="35"/>
      <c r="CN31" s="35"/>
      <c r="CO31" s="35"/>
      <c r="CP31" s="35"/>
      <c r="CQ31" s="35"/>
      <c r="CR31" s="35"/>
      <c r="CS31" s="35"/>
      <c r="CT31" s="35"/>
      <c r="CU31" s="35"/>
      <c r="CV31" s="35"/>
      <c r="CW31" s="35"/>
      <c r="CX31" s="35"/>
      <c r="CY31" s="35"/>
      <c r="CZ31" s="35"/>
      <c r="DA31" s="35"/>
      <c r="DB31" s="35"/>
      <c r="DC31" s="35"/>
      <c r="DD31" s="35"/>
      <c r="DE31" s="35"/>
      <c r="DF31" s="35"/>
      <c r="DG31" s="35"/>
      <c r="DH31" s="35"/>
      <c r="DI31" s="35"/>
      <c r="DJ31" s="35"/>
      <c r="DK31" s="35"/>
      <c r="DL31" s="35"/>
      <c r="DM31" s="35"/>
      <c r="DN31" s="35"/>
      <c r="DO31" s="35"/>
      <c r="DP31" s="35"/>
      <c r="DQ31" s="35"/>
      <c r="DR31" s="35"/>
      <c r="DS31" s="35"/>
      <c r="DT31" s="35"/>
      <c r="DU31" s="35"/>
      <c r="DV31" s="35"/>
      <c r="DW31" s="35"/>
      <c r="DX31" s="35"/>
      <c r="DY31" s="35"/>
      <c r="DZ31" s="35"/>
      <c r="EA31" s="35"/>
      <c r="EB31" s="35"/>
      <c r="EC31" s="35"/>
      <c r="ED31" s="35"/>
      <c r="EE31" s="35"/>
      <c r="EF31" s="35"/>
      <c r="EG31" s="35"/>
    </row>
    <row r="32" spans="1:137" s="33" customFormat="1" ht="15.95" customHeight="1">
      <c r="A32" s="30" t="s">
        <v>39</v>
      </c>
      <c r="B32" s="30"/>
      <c r="C32" s="31">
        <v>0</v>
      </c>
      <c r="D32" s="147">
        <f>C32/C$37*100</f>
        <v>0</v>
      </c>
      <c r="E32" s="145"/>
      <c r="F32" s="31">
        <v>0</v>
      </c>
      <c r="G32" s="147">
        <f>F32/F$37*100</f>
        <v>0</v>
      </c>
      <c r="H32" s="145"/>
      <c r="I32" s="31">
        <v>22335</v>
      </c>
      <c r="J32" s="147">
        <f>I32/I$37*100</f>
        <v>4.237818761384335</v>
      </c>
      <c r="K32" s="145"/>
      <c r="L32" s="31">
        <v>0</v>
      </c>
      <c r="M32" s="147">
        <f>L32/L$37*100</f>
        <v>0</v>
      </c>
      <c r="N32" s="145"/>
      <c r="O32" s="31">
        <f t="shared" si="0"/>
        <v>22335</v>
      </c>
      <c r="P32" s="147">
        <f>O32/O$37*100</f>
        <v>1.0559285173978821</v>
      </c>
      <c r="R32" s="37"/>
      <c r="S32" s="37"/>
      <c r="T32" s="37"/>
      <c r="U32" s="35"/>
      <c r="V32" s="35"/>
      <c r="W32" s="35"/>
      <c r="X32" s="35"/>
      <c r="Y32" s="35"/>
      <c r="Z32" s="35"/>
      <c r="AA32" s="35"/>
      <c r="AB32" s="35"/>
      <c r="AC32" s="35"/>
      <c r="AD32" s="35"/>
      <c r="AE32" s="35"/>
      <c r="AF32" s="35"/>
      <c r="AG32" s="35"/>
      <c r="AH32" s="35"/>
      <c r="AI32" s="35"/>
      <c r="AJ32" s="35"/>
      <c r="AK32" s="35"/>
      <c r="AL32" s="35"/>
      <c r="AM32" s="35"/>
      <c r="AN32" s="35"/>
      <c r="AO32" s="35"/>
      <c r="AP32" s="35"/>
      <c r="AQ32" s="35"/>
      <c r="AR32" s="35"/>
      <c r="AS32" s="35"/>
      <c r="AT32" s="35"/>
      <c r="AU32" s="35"/>
      <c r="AV32" s="35"/>
      <c r="AW32" s="35"/>
      <c r="AX32" s="35"/>
      <c r="AY32" s="35"/>
      <c r="AZ32" s="35"/>
      <c r="BA32" s="35"/>
      <c r="BB32" s="35"/>
      <c r="BC32" s="35"/>
      <c r="BD32" s="35"/>
      <c r="BE32" s="35"/>
      <c r="BF32" s="35"/>
      <c r="BG32" s="35"/>
      <c r="BH32" s="35"/>
      <c r="BI32" s="35"/>
      <c r="BJ32" s="35"/>
      <c r="BK32" s="35"/>
      <c r="BL32" s="35"/>
      <c r="BM32" s="35"/>
      <c r="BN32" s="35"/>
      <c r="BO32" s="35"/>
      <c r="BP32" s="35"/>
      <c r="BQ32" s="35"/>
      <c r="BR32" s="35"/>
      <c r="BS32" s="35"/>
      <c r="BT32" s="35"/>
      <c r="BU32" s="35"/>
      <c r="BV32" s="35"/>
      <c r="BW32" s="35"/>
      <c r="BX32" s="35"/>
      <c r="BY32" s="35"/>
      <c r="BZ32" s="35"/>
      <c r="CA32" s="35"/>
      <c r="CB32" s="35"/>
      <c r="CC32" s="35"/>
      <c r="CD32" s="35"/>
      <c r="CE32" s="35"/>
      <c r="CF32" s="35"/>
      <c r="CG32" s="35"/>
      <c r="CH32" s="35"/>
      <c r="CI32" s="35"/>
      <c r="CJ32" s="35"/>
      <c r="CK32" s="35"/>
      <c r="CL32" s="35"/>
      <c r="CM32" s="35"/>
      <c r="CN32" s="35"/>
      <c r="CO32" s="35"/>
      <c r="CP32" s="35"/>
      <c r="CQ32" s="35"/>
      <c r="CR32" s="35"/>
      <c r="CS32" s="35"/>
      <c r="CT32" s="35"/>
      <c r="CU32" s="35"/>
      <c r="CV32" s="35"/>
      <c r="CW32" s="35"/>
      <c r="CX32" s="35"/>
      <c r="CY32" s="35"/>
      <c r="CZ32" s="35"/>
      <c r="DA32" s="35"/>
      <c r="DB32" s="35"/>
      <c r="DC32" s="35"/>
      <c r="DD32" s="35"/>
      <c r="DE32" s="35"/>
      <c r="DF32" s="35"/>
      <c r="DG32" s="35"/>
      <c r="DH32" s="35"/>
      <c r="DI32" s="35"/>
      <c r="DJ32" s="35"/>
      <c r="DK32" s="35"/>
      <c r="DL32" s="35"/>
      <c r="DM32" s="35"/>
      <c r="DN32" s="35"/>
      <c r="DO32" s="35"/>
      <c r="DP32" s="35"/>
      <c r="DQ32" s="35"/>
      <c r="DR32" s="35"/>
      <c r="DS32" s="35"/>
      <c r="DT32" s="35"/>
      <c r="DU32" s="35"/>
      <c r="DV32" s="35"/>
      <c r="DW32" s="35"/>
      <c r="DX32" s="35"/>
      <c r="DY32" s="35"/>
      <c r="DZ32" s="35"/>
      <c r="EA32" s="35"/>
      <c r="EB32" s="35"/>
      <c r="EC32" s="35"/>
      <c r="ED32" s="35"/>
      <c r="EE32" s="35"/>
      <c r="EF32" s="35"/>
      <c r="EG32" s="35"/>
    </row>
    <row r="33" spans="1:137" s="33" customFormat="1" ht="15.95" customHeight="1">
      <c r="A33" s="30" t="s">
        <v>40</v>
      </c>
      <c r="B33" s="30"/>
      <c r="C33" s="31">
        <v>0</v>
      </c>
      <c r="D33" s="147">
        <f>C33/C$37*100</f>
        <v>0</v>
      </c>
      <c r="E33" s="145"/>
      <c r="F33" s="31">
        <v>288777</v>
      </c>
      <c r="G33" s="147">
        <f>F33/F$37*100</f>
        <v>54.792235883424411</v>
      </c>
      <c r="H33" s="145"/>
      <c r="I33" s="31">
        <v>0</v>
      </c>
      <c r="J33" s="147">
        <f>I33/I$37*100</f>
        <v>0</v>
      </c>
      <c r="K33" s="145"/>
      <c r="L33" s="31">
        <v>0</v>
      </c>
      <c r="M33" s="147">
        <f>L33/L$37*100</f>
        <v>0</v>
      </c>
      <c r="N33" s="145"/>
      <c r="O33" s="31">
        <f t="shared" si="0"/>
        <v>288777</v>
      </c>
      <c r="P33" s="147">
        <f>O33/O$37*100</f>
        <v>13.652467851739788</v>
      </c>
      <c r="R33" s="37"/>
      <c r="S33" s="37"/>
      <c r="T33" s="37"/>
      <c r="U33" s="35"/>
      <c r="V33" s="35"/>
      <c r="W33" s="35"/>
      <c r="X33" s="35"/>
      <c r="Y33" s="35"/>
      <c r="Z33" s="35"/>
      <c r="AA33" s="35"/>
      <c r="AB33" s="35"/>
      <c r="AC33" s="35"/>
      <c r="AD33" s="35"/>
      <c r="AE33" s="35"/>
      <c r="AF33" s="35"/>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5"/>
      <c r="BO33" s="35"/>
      <c r="BP33" s="35"/>
      <c r="BQ33" s="35"/>
      <c r="BR33" s="35"/>
      <c r="BS33" s="35"/>
      <c r="BT33" s="35"/>
      <c r="BU33" s="35"/>
      <c r="BV33" s="35"/>
      <c r="BW33" s="35"/>
      <c r="BX33" s="35"/>
      <c r="BY33" s="35"/>
      <c r="BZ33" s="35"/>
      <c r="CA33" s="35"/>
      <c r="CB33" s="35"/>
      <c r="CC33" s="35"/>
      <c r="CD33" s="35"/>
      <c r="CE33" s="35"/>
      <c r="CF33" s="35"/>
      <c r="CG33" s="35"/>
      <c r="CH33" s="35"/>
      <c r="CI33" s="35"/>
      <c r="CJ33" s="35"/>
      <c r="CK33" s="35"/>
      <c r="CL33" s="35"/>
      <c r="CM33" s="35"/>
      <c r="CN33" s="35"/>
      <c r="CO33" s="35"/>
      <c r="CP33" s="35"/>
      <c r="CQ33" s="35"/>
      <c r="CR33" s="35"/>
      <c r="CS33" s="35"/>
      <c r="CT33" s="35"/>
      <c r="CU33" s="35"/>
      <c r="CV33" s="35"/>
      <c r="CW33" s="35"/>
      <c r="CX33" s="35"/>
      <c r="CY33" s="35"/>
      <c r="CZ33" s="35"/>
      <c r="DA33" s="35"/>
      <c r="DB33" s="35"/>
      <c r="DC33" s="35"/>
      <c r="DD33" s="35"/>
      <c r="DE33" s="35"/>
      <c r="DF33" s="35"/>
      <c r="DG33" s="35"/>
      <c r="DH33" s="35"/>
      <c r="DI33" s="35"/>
      <c r="DJ33" s="35"/>
      <c r="DK33" s="35"/>
      <c r="DL33" s="35"/>
      <c r="DM33" s="35"/>
      <c r="DN33" s="35"/>
      <c r="DO33" s="35"/>
      <c r="DP33" s="35"/>
      <c r="DQ33" s="35"/>
      <c r="DR33" s="35"/>
      <c r="DS33" s="35"/>
      <c r="DT33" s="35"/>
      <c r="DU33" s="35"/>
      <c r="DV33" s="35"/>
      <c r="DW33" s="35"/>
      <c r="DX33" s="35"/>
      <c r="DY33" s="35"/>
      <c r="DZ33" s="35"/>
      <c r="EA33" s="35"/>
      <c r="EB33" s="35"/>
      <c r="EC33" s="35"/>
      <c r="ED33" s="35"/>
      <c r="EE33" s="35"/>
      <c r="EF33" s="35"/>
      <c r="EG33" s="35"/>
    </row>
    <row r="34" spans="1:137" s="33" customFormat="1" ht="15.95" customHeight="1">
      <c r="A34" s="30"/>
      <c r="B34" s="30"/>
      <c r="C34" s="31"/>
      <c r="D34" s="32"/>
      <c r="E34" s="145"/>
      <c r="F34" s="31"/>
      <c r="G34" s="32"/>
      <c r="H34" s="145"/>
      <c r="I34" s="31"/>
      <c r="J34" s="32"/>
      <c r="K34" s="145"/>
      <c r="L34" s="31"/>
      <c r="M34" s="32"/>
      <c r="N34" s="145"/>
      <c r="O34" s="31"/>
      <c r="P34" s="32"/>
      <c r="R34" s="37"/>
      <c r="S34" s="37"/>
      <c r="T34" s="37"/>
      <c r="U34" s="35"/>
      <c r="V34" s="35"/>
      <c r="W34" s="35"/>
      <c r="X34" s="35"/>
      <c r="Y34" s="35"/>
      <c r="Z34" s="35"/>
      <c r="AA34" s="35"/>
      <c r="AB34" s="35"/>
      <c r="AC34" s="35"/>
      <c r="AD34" s="35"/>
      <c r="AE34" s="35"/>
      <c r="AF34" s="35"/>
      <c r="AG34" s="35"/>
      <c r="AH34" s="35"/>
      <c r="AI34" s="35"/>
      <c r="AJ34" s="35"/>
      <c r="AK34" s="35"/>
      <c r="AL34" s="35"/>
      <c r="AM34" s="35"/>
      <c r="AN34" s="35"/>
      <c r="AO34" s="35"/>
      <c r="AP34" s="35"/>
      <c r="AQ34" s="35"/>
      <c r="AR34" s="35"/>
      <c r="AS34" s="35"/>
      <c r="AT34" s="35"/>
      <c r="AU34" s="35"/>
      <c r="AV34" s="35"/>
      <c r="AW34" s="35"/>
      <c r="AX34" s="35"/>
      <c r="AY34" s="35"/>
      <c r="AZ34" s="35"/>
      <c r="BA34" s="35"/>
      <c r="BB34" s="35"/>
      <c r="BC34" s="35"/>
      <c r="BD34" s="35"/>
      <c r="BE34" s="35"/>
      <c r="BF34" s="35"/>
      <c r="BG34" s="35"/>
      <c r="BH34" s="35"/>
      <c r="BI34" s="35"/>
      <c r="BJ34" s="35"/>
      <c r="BK34" s="35"/>
      <c r="BL34" s="35"/>
      <c r="BM34" s="35"/>
      <c r="BN34" s="35"/>
      <c r="BO34" s="35"/>
      <c r="BP34" s="35"/>
      <c r="BQ34" s="35"/>
      <c r="BR34" s="35"/>
      <c r="BS34" s="35"/>
      <c r="BT34" s="35"/>
      <c r="BU34" s="35"/>
      <c r="BV34" s="35"/>
      <c r="BW34" s="35"/>
      <c r="BX34" s="35"/>
      <c r="BY34" s="35"/>
      <c r="BZ34" s="35"/>
      <c r="CA34" s="35"/>
      <c r="CB34" s="35"/>
      <c r="CC34" s="35"/>
      <c r="CD34" s="35"/>
      <c r="CE34" s="35"/>
      <c r="CF34" s="35"/>
      <c r="CG34" s="35"/>
      <c r="CH34" s="35"/>
      <c r="CI34" s="35"/>
      <c r="CJ34" s="35"/>
      <c r="CK34" s="35"/>
      <c r="CL34" s="35"/>
      <c r="CM34" s="35"/>
      <c r="CN34" s="35"/>
      <c r="CO34" s="35"/>
      <c r="CP34" s="35"/>
      <c r="CQ34" s="35"/>
      <c r="CR34" s="35"/>
      <c r="CS34" s="35"/>
      <c r="CT34" s="35"/>
      <c r="CU34" s="35"/>
      <c r="CV34" s="35"/>
      <c r="CW34" s="35"/>
      <c r="CX34" s="35"/>
      <c r="CY34" s="35"/>
      <c r="CZ34" s="35"/>
      <c r="DA34" s="35"/>
      <c r="DB34" s="35"/>
      <c r="DC34" s="35"/>
      <c r="DD34" s="35"/>
      <c r="DE34" s="35"/>
      <c r="DF34" s="35"/>
      <c r="DG34" s="35"/>
      <c r="DH34" s="35"/>
      <c r="DI34" s="35"/>
      <c r="DJ34" s="35"/>
      <c r="DK34" s="35"/>
      <c r="DL34" s="35"/>
      <c r="DM34" s="35"/>
      <c r="DN34" s="35"/>
      <c r="DO34" s="35"/>
      <c r="DP34" s="35"/>
      <c r="DQ34" s="35"/>
      <c r="DR34" s="35"/>
      <c r="DS34" s="35"/>
      <c r="DT34" s="35"/>
      <c r="DU34" s="35"/>
      <c r="DV34" s="35"/>
      <c r="DW34" s="35"/>
      <c r="DX34" s="35"/>
      <c r="DY34" s="35"/>
      <c r="DZ34" s="35"/>
      <c r="EA34" s="35"/>
      <c r="EB34" s="35"/>
      <c r="EC34" s="35"/>
      <c r="ED34" s="35"/>
      <c r="EE34" s="35"/>
      <c r="EF34" s="35"/>
      <c r="EG34" s="35"/>
    </row>
    <row r="35" spans="1:137" s="33" customFormat="1" ht="15.95" customHeight="1">
      <c r="A35" s="30" t="s">
        <v>23</v>
      </c>
      <c r="B35" s="30"/>
      <c r="C35" s="31">
        <v>11318</v>
      </c>
      <c r="D35" s="147">
        <f>C35/C$37*100</f>
        <v>2.119146275017179</v>
      </c>
      <c r="E35" s="145"/>
      <c r="F35" s="31">
        <v>0</v>
      </c>
      <c r="G35" s="32">
        <f>ROUND(F35/F$37*100,1)</f>
        <v>0</v>
      </c>
      <c r="H35" s="145"/>
      <c r="I35" s="31">
        <v>0</v>
      </c>
      <c r="J35" s="32">
        <f>ROUND(I35/I$37*100,1)</f>
        <v>0</v>
      </c>
      <c r="K35" s="145"/>
      <c r="L35" s="31">
        <v>0</v>
      </c>
      <c r="M35" s="32">
        <f>ROUND(L35/L$37*100,1)</f>
        <v>0</v>
      </c>
      <c r="N35" s="145"/>
      <c r="O35" s="31">
        <f t="shared" si="0"/>
        <v>11318</v>
      </c>
      <c r="P35" s="32">
        <f>ROUND(O35/O$37*100,1)</f>
        <v>0.5</v>
      </c>
      <c r="R35" s="37"/>
      <c r="S35" s="37"/>
      <c r="T35" s="37"/>
      <c r="U35" s="35"/>
      <c r="V35" s="35"/>
      <c r="W35" s="35"/>
      <c r="X35" s="35"/>
      <c r="Y35" s="35"/>
      <c r="Z35" s="35"/>
      <c r="AA35" s="35"/>
      <c r="AB35" s="35"/>
      <c r="AC35" s="35"/>
      <c r="AD35" s="35"/>
      <c r="AE35" s="35"/>
      <c r="AF35" s="35"/>
      <c r="AG35" s="35"/>
      <c r="AH35" s="35"/>
      <c r="AI35" s="35"/>
      <c r="AJ35" s="35"/>
      <c r="AK35" s="35"/>
      <c r="AL35" s="35"/>
      <c r="AM35" s="35"/>
      <c r="AN35" s="35"/>
      <c r="AO35" s="35"/>
      <c r="AP35" s="35"/>
      <c r="AQ35" s="35"/>
      <c r="AR35" s="35"/>
      <c r="AS35" s="35"/>
      <c r="AT35" s="35"/>
      <c r="AU35" s="35"/>
      <c r="AV35" s="35"/>
      <c r="AW35" s="35"/>
      <c r="AX35" s="35"/>
      <c r="AY35" s="35"/>
      <c r="AZ35" s="35"/>
      <c r="BA35" s="35"/>
      <c r="BB35" s="35"/>
      <c r="BC35" s="35"/>
      <c r="BD35" s="35"/>
      <c r="BE35" s="35"/>
      <c r="BF35" s="35"/>
      <c r="BG35" s="35"/>
      <c r="BH35" s="35"/>
      <c r="BI35" s="35"/>
      <c r="BJ35" s="35"/>
      <c r="BK35" s="35"/>
      <c r="BL35" s="35"/>
      <c r="BM35" s="35"/>
      <c r="BN35" s="35"/>
      <c r="BO35" s="35"/>
      <c r="BP35" s="35"/>
      <c r="BQ35" s="35"/>
      <c r="BR35" s="35"/>
      <c r="BS35" s="35"/>
      <c r="BT35" s="35"/>
      <c r="BU35" s="35"/>
      <c r="BV35" s="35"/>
      <c r="BW35" s="35"/>
      <c r="BX35" s="35"/>
      <c r="BY35" s="35"/>
      <c r="BZ35" s="35"/>
      <c r="CA35" s="35"/>
      <c r="CB35" s="35"/>
      <c r="CC35" s="35"/>
      <c r="CD35" s="35"/>
      <c r="CE35" s="35"/>
      <c r="CF35" s="35"/>
      <c r="CG35" s="35"/>
      <c r="CH35" s="35"/>
      <c r="CI35" s="35"/>
      <c r="CJ35" s="35"/>
      <c r="CK35" s="35"/>
      <c r="CL35" s="35"/>
      <c r="CM35" s="35"/>
      <c r="CN35" s="35"/>
      <c r="CO35" s="35"/>
      <c r="CP35" s="35"/>
      <c r="CQ35" s="35"/>
      <c r="CR35" s="35"/>
      <c r="CS35" s="35"/>
      <c r="CT35" s="35"/>
      <c r="CU35" s="35"/>
      <c r="CV35" s="35"/>
      <c r="CW35" s="35"/>
      <c r="CX35" s="35"/>
      <c r="CY35" s="35"/>
      <c r="CZ35" s="35"/>
      <c r="DA35" s="35"/>
      <c r="DB35" s="35"/>
      <c r="DC35" s="35"/>
      <c r="DD35" s="35"/>
      <c r="DE35" s="35"/>
      <c r="DF35" s="35"/>
      <c r="DG35" s="35"/>
      <c r="DH35" s="35"/>
      <c r="DI35" s="35"/>
      <c r="DJ35" s="35"/>
      <c r="DK35" s="35"/>
      <c r="DL35" s="35"/>
      <c r="DM35" s="35"/>
      <c r="DN35" s="35"/>
      <c r="DO35" s="35"/>
      <c r="DP35" s="35"/>
      <c r="DQ35" s="35"/>
      <c r="DR35" s="35"/>
      <c r="DS35" s="35"/>
      <c r="DT35" s="35"/>
      <c r="DU35" s="35"/>
      <c r="DV35" s="35"/>
      <c r="DW35" s="35"/>
      <c r="DX35" s="35"/>
      <c r="DY35" s="35"/>
      <c r="DZ35" s="35"/>
      <c r="EA35" s="35"/>
      <c r="EB35" s="35"/>
      <c r="EC35" s="35"/>
      <c r="ED35" s="35"/>
      <c r="EE35" s="35"/>
      <c r="EF35" s="35"/>
      <c r="EG35" s="35"/>
    </row>
    <row r="36" spans="1:137" s="33" customFormat="1" ht="15.95" customHeight="1" thickBot="1">
      <c r="A36" s="30" t="s">
        <v>41</v>
      </c>
      <c r="B36" s="30"/>
      <c r="C36" s="152">
        <v>0</v>
      </c>
      <c r="D36" s="153">
        <f>ROUND(C36/C$37*100,1)</f>
        <v>0</v>
      </c>
      <c r="E36" s="145"/>
      <c r="F36" s="152">
        <v>0</v>
      </c>
      <c r="G36" s="153">
        <f>ROUND(F36/F$37*100,1)</f>
        <v>0</v>
      </c>
      <c r="H36" s="145"/>
      <c r="I36" s="152">
        <v>0</v>
      </c>
      <c r="J36" s="153">
        <f>ROUND(I36/I$37*100,1)</f>
        <v>0</v>
      </c>
      <c r="K36" s="145"/>
      <c r="L36" s="152">
        <v>0</v>
      </c>
      <c r="M36" s="153">
        <f>ROUND(L36/L$37*100,1)</f>
        <v>0</v>
      </c>
      <c r="N36" s="145"/>
      <c r="O36" s="152">
        <f t="shared" si="0"/>
        <v>0</v>
      </c>
      <c r="P36" s="38">
        <f>ROUND(O36/O$37*100,1)</f>
        <v>0</v>
      </c>
      <c r="R36" s="37"/>
      <c r="S36" s="37"/>
      <c r="T36" s="37"/>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35"/>
      <c r="BI36" s="35"/>
      <c r="BJ36" s="35"/>
      <c r="BK36" s="35"/>
      <c r="BL36" s="35"/>
      <c r="BM36" s="35"/>
      <c r="BN36" s="35"/>
      <c r="BO36" s="35"/>
      <c r="BP36" s="35"/>
      <c r="BQ36" s="35"/>
      <c r="BR36" s="35"/>
      <c r="BS36" s="35"/>
      <c r="BT36" s="35"/>
      <c r="BU36" s="35"/>
      <c r="BV36" s="35"/>
      <c r="BW36" s="35"/>
      <c r="BX36" s="35"/>
      <c r="BY36" s="35"/>
      <c r="BZ36" s="35"/>
      <c r="CA36" s="35"/>
      <c r="CB36" s="35"/>
      <c r="CC36" s="35"/>
      <c r="CD36" s="35"/>
      <c r="CE36" s="35"/>
      <c r="CF36" s="35"/>
      <c r="CG36" s="35"/>
      <c r="CH36" s="35"/>
      <c r="CI36" s="35"/>
      <c r="CJ36" s="35"/>
      <c r="CK36" s="35"/>
      <c r="CL36" s="35"/>
      <c r="CM36" s="35"/>
      <c r="CN36" s="35"/>
      <c r="CO36" s="35"/>
      <c r="CP36" s="35"/>
      <c r="CQ36" s="35"/>
      <c r="CR36" s="35"/>
      <c r="CS36" s="35"/>
      <c r="CT36" s="35"/>
      <c r="CU36" s="35"/>
      <c r="CV36" s="35"/>
      <c r="CW36" s="35"/>
      <c r="CX36" s="35"/>
      <c r="CY36" s="35"/>
      <c r="CZ36" s="35"/>
      <c r="DA36" s="35"/>
      <c r="DB36" s="35"/>
      <c r="DC36" s="35"/>
      <c r="DD36" s="35"/>
      <c r="DE36" s="35"/>
      <c r="DF36" s="35"/>
      <c r="DG36" s="35"/>
      <c r="DH36" s="35"/>
      <c r="DI36" s="35"/>
      <c r="DJ36" s="35"/>
      <c r="DK36" s="35"/>
      <c r="DL36" s="35"/>
      <c r="DM36" s="35"/>
      <c r="DN36" s="35"/>
      <c r="DO36" s="35"/>
      <c r="DP36" s="35"/>
      <c r="DQ36" s="35"/>
      <c r="DR36" s="35"/>
      <c r="DS36" s="35"/>
      <c r="DT36" s="35"/>
      <c r="DU36" s="35"/>
      <c r="DV36" s="35"/>
      <c r="DW36" s="35"/>
      <c r="DX36" s="35"/>
      <c r="DY36" s="35"/>
      <c r="DZ36" s="35"/>
      <c r="EA36" s="35"/>
      <c r="EB36" s="35"/>
      <c r="EC36" s="35"/>
      <c r="ED36" s="35"/>
      <c r="EE36" s="35"/>
      <c r="EF36" s="35"/>
      <c r="EG36" s="35"/>
    </row>
    <row r="37" spans="1:137" s="33" customFormat="1" ht="14.25" thickTop="1" thickBot="1">
      <c r="A37" s="30" t="s">
        <v>0</v>
      </c>
      <c r="B37" s="30"/>
      <c r="C37" s="148">
        <f>SUM(C26:C36)</f>
        <v>534083</v>
      </c>
      <c r="D37" s="150">
        <f>SUM(D26:D36)</f>
        <v>99.999999999999986</v>
      </c>
      <c r="E37" s="145"/>
      <c r="F37" s="148">
        <f>SUM(F26:F36)</f>
        <v>527040</v>
      </c>
      <c r="G37" s="150">
        <f>SUM(G26:G36)</f>
        <v>100</v>
      </c>
      <c r="H37" s="145"/>
      <c r="I37" s="148">
        <f>SUM(I26:I36)</f>
        <v>527040</v>
      </c>
      <c r="J37" s="150">
        <f>SUM(J26:J36)</f>
        <v>100</v>
      </c>
      <c r="K37" s="145"/>
      <c r="L37" s="148">
        <f>SUM(L26:L36)</f>
        <v>527040</v>
      </c>
      <c r="M37" s="150">
        <f>SUM(M26:M36)</f>
        <v>100</v>
      </c>
      <c r="N37" s="145"/>
      <c r="O37" s="148">
        <f>SUM(O25:O36)-3</f>
        <v>2115200</v>
      </c>
      <c r="P37" s="150">
        <f>SUM(P26:P36)</f>
        <v>99.935062405446288</v>
      </c>
      <c r="R37" s="37"/>
      <c r="S37" s="37"/>
      <c r="T37" s="37"/>
      <c r="U37" s="35"/>
      <c r="V37" s="35"/>
      <c r="W37" s="35"/>
      <c r="X37" s="35"/>
      <c r="Y37" s="35"/>
      <c r="Z37" s="35"/>
      <c r="AA37" s="35"/>
      <c r="AB37" s="35"/>
      <c r="AC37" s="35"/>
      <c r="AD37" s="35"/>
      <c r="AE37" s="35"/>
      <c r="AF37" s="35"/>
      <c r="AG37" s="35"/>
      <c r="AH37" s="35"/>
      <c r="AI37" s="35"/>
      <c r="AJ37" s="35"/>
      <c r="AK37" s="35"/>
      <c r="AL37" s="35"/>
      <c r="AM37" s="35"/>
      <c r="AN37" s="35"/>
      <c r="AO37" s="35"/>
      <c r="AP37" s="35"/>
      <c r="AQ37" s="35"/>
      <c r="AR37" s="35"/>
      <c r="AS37" s="35"/>
      <c r="AT37" s="35"/>
      <c r="AU37" s="35"/>
      <c r="AV37" s="35"/>
      <c r="AW37" s="35"/>
      <c r="AX37" s="35"/>
      <c r="AY37" s="35"/>
      <c r="AZ37" s="35"/>
      <c r="BA37" s="35"/>
      <c r="BB37" s="35"/>
      <c r="BC37" s="35"/>
      <c r="BD37" s="35"/>
      <c r="BE37" s="35"/>
      <c r="BF37" s="35"/>
      <c r="BG37" s="35"/>
      <c r="BH37" s="35"/>
      <c r="BI37" s="35"/>
      <c r="BJ37" s="35"/>
      <c r="BK37" s="35"/>
      <c r="BL37" s="35"/>
      <c r="BM37" s="35"/>
      <c r="BN37" s="35"/>
      <c r="BO37" s="35"/>
      <c r="BP37" s="35"/>
      <c r="BQ37" s="35"/>
      <c r="BR37" s="35"/>
      <c r="BS37" s="35"/>
      <c r="BT37" s="35"/>
      <c r="BU37" s="35"/>
      <c r="BV37" s="35"/>
      <c r="BW37" s="35"/>
      <c r="BX37" s="35"/>
      <c r="BY37" s="35"/>
      <c r="BZ37" s="35"/>
      <c r="CA37" s="35"/>
      <c r="CB37" s="35"/>
      <c r="CC37" s="35"/>
      <c r="CD37" s="35"/>
      <c r="CE37" s="35"/>
      <c r="CF37" s="35"/>
      <c r="CG37" s="35"/>
      <c r="CH37" s="35"/>
      <c r="CI37" s="35"/>
      <c r="CJ37" s="35"/>
      <c r="CK37" s="35"/>
      <c r="CL37" s="35"/>
      <c r="CM37" s="35"/>
      <c r="CN37" s="35"/>
      <c r="CO37" s="35"/>
      <c r="CP37" s="35"/>
      <c r="CQ37" s="35"/>
      <c r="CR37" s="35"/>
      <c r="CS37" s="35"/>
      <c r="CT37" s="35"/>
      <c r="CU37" s="35"/>
      <c r="CV37" s="35"/>
      <c r="CW37" s="35"/>
      <c r="CX37" s="35"/>
      <c r="CY37" s="35"/>
      <c r="CZ37" s="35"/>
      <c r="DA37" s="35"/>
      <c r="DB37" s="35"/>
      <c r="DC37" s="35"/>
      <c r="DD37" s="35"/>
      <c r="DE37" s="35"/>
      <c r="DF37" s="35"/>
      <c r="DG37" s="35"/>
      <c r="DH37" s="35"/>
      <c r="DI37" s="35"/>
      <c r="DJ37" s="35"/>
      <c r="DK37" s="35"/>
      <c r="DL37" s="35"/>
      <c r="DM37" s="35"/>
      <c r="DN37" s="35"/>
      <c r="DO37" s="35"/>
      <c r="DP37" s="35"/>
      <c r="DQ37" s="35"/>
      <c r="DR37" s="35"/>
      <c r="DS37" s="35"/>
      <c r="DT37" s="35"/>
      <c r="DU37" s="35"/>
      <c r="DV37" s="35"/>
      <c r="DW37" s="35"/>
      <c r="DX37" s="35"/>
      <c r="DY37" s="35"/>
      <c r="DZ37" s="35"/>
      <c r="EA37" s="35"/>
      <c r="EB37" s="35"/>
      <c r="EC37" s="35"/>
      <c r="ED37" s="35"/>
      <c r="EE37" s="35"/>
      <c r="EF37" s="35"/>
      <c r="EG37" s="35"/>
    </row>
    <row r="38" spans="1:137" s="33" customFormat="1" ht="13.5" thickTop="1">
      <c r="A38" s="36"/>
      <c r="B38" s="36"/>
      <c r="C38" s="37"/>
      <c r="D38" s="38"/>
      <c r="E38" s="145"/>
      <c r="F38" s="37"/>
      <c r="G38" s="38"/>
      <c r="H38" s="145"/>
      <c r="I38" s="37"/>
      <c r="J38" s="38"/>
      <c r="K38" s="145"/>
      <c r="L38" s="37"/>
      <c r="M38" s="38"/>
      <c r="N38" s="145"/>
      <c r="O38" s="37"/>
      <c r="P38" s="38"/>
      <c r="R38" s="37"/>
      <c r="S38" s="37"/>
      <c r="T38" s="37"/>
      <c r="U38" s="35"/>
      <c r="V38" s="35"/>
      <c r="W38" s="35"/>
      <c r="X38" s="35"/>
      <c r="Y38" s="35"/>
      <c r="Z38" s="35"/>
      <c r="AA38" s="35"/>
      <c r="AB38" s="35"/>
      <c r="AC38" s="35"/>
      <c r="AD38" s="35"/>
      <c r="AE38" s="35"/>
      <c r="AF38" s="35"/>
      <c r="AG38" s="35"/>
      <c r="AH38" s="35"/>
      <c r="AI38" s="35"/>
      <c r="AJ38" s="35"/>
      <c r="AK38" s="35"/>
      <c r="AL38" s="35"/>
      <c r="AM38" s="35"/>
      <c r="AN38" s="35"/>
      <c r="AO38" s="35"/>
      <c r="AP38" s="35"/>
      <c r="AQ38" s="35"/>
      <c r="AR38" s="35"/>
      <c r="AS38" s="35"/>
      <c r="AT38" s="35"/>
      <c r="AU38" s="35"/>
      <c r="AV38" s="35"/>
      <c r="AW38" s="35"/>
      <c r="AX38" s="35"/>
      <c r="AY38" s="35"/>
      <c r="AZ38" s="35"/>
      <c r="BA38" s="35"/>
      <c r="BB38" s="35"/>
      <c r="BC38" s="35"/>
      <c r="BD38" s="35"/>
      <c r="BE38" s="35"/>
      <c r="BF38" s="35"/>
      <c r="BG38" s="35"/>
      <c r="BH38" s="35"/>
      <c r="BI38" s="35"/>
      <c r="BJ38" s="35"/>
      <c r="BK38" s="35"/>
      <c r="BL38" s="35"/>
      <c r="BM38" s="35"/>
      <c r="BN38" s="35"/>
      <c r="BO38" s="35"/>
      <c r="BP38" s="35"/>
      <c r="BQ38" s="35"/>
      <c r="BR38" s="35"/>
      <c r="BS38" s="35"/>
      <c r="BT38" s="35"/>
      <c r="BU38" s="35"/>
      <c r="BV38" s="35"/>
      <c r="BW38" s="35"/>
      <c r="BX38" s="35"/>
      <c r="BY38" s="35"/>
      <c r="BZ38" s="35"/>
      <c r="CA38" s="35"/>
      <c r="CB38" s="35"/>
      <c r="CC38" s="35"/>
      <c r="CD38" s="35"/>
      <c r="CE38" s="35"/>
      <c r="CF38" s="35"/>
      <c r="CG38" s="35"/>
      <c r="CH38" s="35"/>
      <c r="CI38" s="35"/>
      <c r="CJ38" s="35"/>
      <c r="CK38" s="35"/>
      <c r="CL38" s="35"/>
      <c r="CM38" s="35"/>
      <c r="CN38" s="35"/>
      <c r="CO38" s="35"/>
      <c r="CP38" s="35"/>
      <c r="CQ38" s="35"/>
      <c r="CR38" s="35"/>
      <c r="CS38" s="35"/>
      <c r="CT38" s="35"/>
      <c r="CU38" s="35"/>
      <c r="CV38" s="35"/>
      <c r="CW38" s="35"/>
      <c r="CX38" s="35"/>
      <c r="CY38" s="35"/>
      <c r="CZ38" s="35"/>
      <c r="DA38" s="35"/>
      <c r="DB38" s="35"/>
      <c r="DC38" s="35"/>
      <c r="DD38" s="35"/>
      <c r="DE38" s="35"/>
      <c r="DF38" s="35"/>
      <c r="DG38" s="35"/>
      <c r="DH38" s="35"/>
      <c r="DI38" s="35"/>
      <c r="DJ38" s="35"/>
      <c r="DK38" s="35"/>
      <c r="DL38" s="35"/>
      <c r="DM38" s="35"/>
      <c r="DN38" s="35"/>
      <c r="DO38" s="35"/>
      <c r="DP38" s="35"/>
      <c r="DQ38" s="35"/>
      <c r="DR38" s="35"/>
      <c r="DS38" s="35"/>
      <c r="DT38" s="35"/>
      <c r="DU38" s="35"/>
      <c r="DV38" s="35"/>
      <c r="DW38" s="35"/>
      <c r="DX38" s="35"/>
      <c r="DY38" s="35"/>
      <c r="DZ38" s="35"/>
      <c r="EA38" s="35"/>
      <c r="EB38" s="35"/>
      <c r="EC38" s="35"/>
      <c r="ED38" s="35"/>
      <c r="EE38" s="35"/>
      <c r="EF38" s="35"/>
      <c r="EG38" s="35"/>
    </row>
    <row r="39" spans="1:137" s="35" customFormat="1">
      <c r="A39" s="36" t="s">
        <v>42</v>
      </c>
      <c r="B39" s="36"/>
      <c r="C39" s="37">
        <v>146511</v>
      </c>
      <c r="D39" s="38">
        <f>C39/(C39+C40)*100</f>
        <v>28.026168546096237</v>
      </c>
      <c r="E39" s="146"/>
      <c r="F39" s="37">
        <v>126311</v>
      </c>
      <c r="G39" s="38">
        <f>F39/(F39+F40)*100</f>
        <v>23.966158102151834</v>
      </c>
      <c r="H39" s="146"/>
      <c r="I39" s="37">
        <v>377987</v>
      </c>
      <c r="J39" s="38">
        <f>I39/(I39+I40)*100</f>
        <v>71.718844869459616</v>
      </c>
      <c r="K39" s="146"/>
      <c r="L39" s="37">
        <v>111937</v>
      </c>
      <c r="M39" s="38">
        <f>L39/(L39+L40)*100</f>
        <v>21.23880540376442</v>
      </c>
      <c r="N39" s="146"/>
      <c r="O39" s="37">
        <f>C39+F39+I39+L39</f>
        <v>762746</v>
      </c>
      <c r="P39" s="38">
        <f>O39/(O39+O40)*100</f>
        <v>36.25418511666993</v>
      </c>
      <c r="R39" s="37"/>
      <c r="S39" s="37"/>
      <c r="T39" s="37"/>
    </row>
    <row r="40" spans="1:137" s="35" customFormat="1">
      <c r="A40" s="36" t="s">
        <v>43</v>
      </c>
      <c r="B40" s="36"/>
      <c r="C40" s="37">
        <v>376254</v>
      </c>
      <c r="D40" s="38">
        <f>C40/(C39+C40)*100</f>
        <v>71.973831453903756</v>
      </c>
      <c r="E40" s="146"/>
      <c r="F40" s="37">
        <v>400728</v>
      </c>
      <c r="G40" s="38">
        <f>F40/(F39+F40)*100</f>
        <v>76.033841897848163</v>
      </c>
      <c r="H40" s="146"/>
      <c r="I40" s="37">
        <v>149053</v>
      </c>
      <c r="J40" s="38">
        <f>I40/(I39+I40)*100</f>
        <v>28.281155130540377</v>
      </c>
      <c r="K40" s="146"/>
      <c r="L40" s="37">
        <v>415103</v>
      </c>
      <c r="M40" s="38">
        <f>L40/(L39+L40)*100</f>
        <v>78.761194596235583</v>
      </c>
      <c r="N40" s="146"/>
      <c r="O40" s="37">
        <f>C40+F40+I40+L40</f>
        <v>1341138</v>
      </c>
      <c r="P40" s="38">
        <f>O40/(O39+O40)*100</f>
        <v>63.745814883330063</v>
      </c>
      <c r="R40" s="37"/>
      <c r="S40" s="37"/>
      <c r="T40" s="37"/>
    </row>
    <row r="41" spans="1:137" s="35" customFormat="1">
      <c r="A41" s="36"/>
      <c r="B41" s="36"/>
      <c r="C41" s="37"/>
      <c r="D41" s="38"/>
      <c r="F41" s="141"/>
      <c r="G41" s="142"/>
      <c r="I41" s="37"/>
      <c r="J41" s="38"/>
      <c r="L41" s="37"/>
      <c r="M41" s="38"/>
      <c r="O41" s="37"/>
      <c r="P41" s="38"/>
    </row>
    <row r="42" spans="1:137" s="35" customFormat="1" ht="4.5" customHeight="1">
      <c r="A42" s="36"/>
      <c r="B42" s="36"/>
      <c r="C42" s="37"/>
      <c r="D42" s="38"/>
      <c r="F42" s="37"/>
      <c r="G42" s="38"/>
      <c r="I42" s="37"/>
      <c r="J42" s="38"/>
      <c r="L42" s="37"/>
      <c r="O42" s="37"/>
      <c r="P42" s="38"/>
    </row>
    <row r="43" spans="1:137">
      <c r="A43" s="21" t="s">
        <v>54</v>
      </c>
      <c r="O43" s="127"/>
    </row>
    <row r="44" spans="1:137" ht="13.5" thickBot="1">
      <c r="O44" s="127"/>
    </row>
    <row r="45" spans="1:137">
      <c r="A45" s="160" t="s">
        <v>59</v>
      </c>
      <c r="B45" s="161"/>
      <c r="C45" s="161"/>
      <c r="D45" s="161"/>
      <c r="E45" s="161"/>
      <c r="F45" s="161"/>
      <c r="G45" s="161"/>
      <c r="H45" s="161"/>
      <c r="I45" s="161"/>
      <c r="J45" s="161"/>
      <c r="K45" s="162"/>
      <c r="O45" s="127"/>
    </row>
    <row r="46" spans="1:137" ht="15" thickBot="1">
      <c r="A46" s="163" t="s">
        <v>60</v>
      </c>
      <c r="B46" s="164"/>
      <c r="C46" s="164"/>
      <c r="D46" s="164"/>
      <c r="E46" s="164"/>
      <c r="F46" s="164"/>
      <c r="G46" s="164"/>
      <c r="H46" s="164"/>
      <c r="I46" s="164"/>
      <c r="J46" s="164"/>
      <c r="K46" s="165"/>
      <c r="O46" s="127"/>
    </row>
    <row r="47" spans="1:137">
      <c r="O47" s="127"/>
    </row>
    <row r="48" spans="1:137">
      <c r="O48" s="127"/>
    </row>
  </sheetData>
  <mergeCells count="2">
    <mergeCell ref="A45:K45"/>
    <mergeCell ref="A46:K46"/>
  </mergeCells>
  <phoneticPr fontId="6" type="noConversion"/>
  <hyperlinks>
    <hyperlink ref="A46" r:id="rId1" display="http://creativecommons.org/licenses/by/3.0/deed.de"/>
  </hyperlinks>
  <pageMargins left="0.78740157499999996" right="0.78740157499999996" top="0.984251969" bottom="0.984251969" header="0.4921259845" footer="0.4921259845"/>
  <pageSetup paperSize="9" scale="64" orientation="portrait" r:id="rId2"/>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Tabelle_1</vt:lpstr>
      <vt:lpstr>Tabelle2</vt:lpstr>
      <vt:lpstr>HF 2018</vt:lpstr>
      <vt:lpstr>HF 2016</vt:lpstr>
      <vt:lpstr>'HF 2016'!Druckbereich</vt:lpstr>
      <vt:lpstr>'HF 2018'!Druckbereich</vt:lpstr>
      <vt:lpstr>Tabelle_1!Druckbereich</vt:lpstr>
    </vt:vector>
  </TitlesOfParts>
  <Company>Hessischer Rundfunk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Renate Mohl</dc:creator>
  <cp:lastModifiedBy>BeyerC</cp:lastModifiedBy>
  <cp:lastPrinted>2017-04-20T11:14:39Z</cp:lastPrinted>
  <dcterms:created xsi:type="dcterms:W3CDTF">2004-09-01T09:52:09Z</dcterms:created>
  <dcterms:modified xsi:type="dcterms:W3CDTF">2019-05-31T08:27:58Z</dcterms:modified>
</cp:coreProperties>
</file>